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770" windowHeight="5460" activeTab="1"/>
  </bookViews>
  <sheets>
    <sheet name="EAGLE" sheetId="1" r:id="rId1"/>
    <sheet name="Chronicle" sheetId="2" r:id="rId2"/>
    <sheet name="Sales" sheetId="3" r:id="rId3"/>
    <sheet name="Profitability" sheetId="4" r:id="rId4"/>
    <sheet name="Valuation" sheetId="5" r:id="rId5"/>
  </sheets>
  <definedNames/>
  <calcPr calcMode="manual" fullCalcOnLoad="1"/>
</workbook>
</file>

<file path=xl/sharedStrings.xml><?xml version="1.0" encoding="utf-8"?>
<sst xmlns="http://schemas.openxmlformats.org/spreadsheetml/2006/main" count="44" uniqueCount="35">
  <si>
    <t>Income Statement</t>
  </si>
  <si>
    <t>x Net Margin (%)</t>
  </si>
  <si>
    <t>x P/E Ratio</t>
  </si>
  <si>
    <t>Projected Annual Return (PAR)</t>
  </si>
  <si>
    <t>Annual Rates</t>
  </si>
  <si>
    <t>Stock Price (5-Year Forecast)</t>
  </si>
  <si>
    <t>Sales (5-Year Forecast)</t>
  </si>
  <si>
    <t>Projected Dividend Yield (%)</t>
  </si>
  <si>
    <t>x P/E Ratio (Projected Avg)</t>
  </si>
  <si>
    <t xml:space="preserve"> / Shares (M)</t>
  </si>
  <si>
    <t>Earnings Per Share</t>
  </si>
  <si>
    <t>Payout Ratio</t>
  </si>
  <si>
    <t>at Date</t>
  </si>
  <si>
    <t>EPS Growth Rate</t>
  </si>
  <si>
    <t>5-Year EPS Forecast</t>
  </si>
  <si>
    <t>EPS Forecast Audit</t>
  </si>
  <si>
    <t>Variance from Consensus</t>
  </si>
  <si>
    <t>Earnings Per Share (ACE)</t>
  </si>
  <si>
    <t>Stock Price</t>
  </si>
  <si>
    <t>Buy Below (based on PAR &amp; MIPAR)</t>
  </si>
  <si>
    <t>Sell Above (based on PAR &amp; MIPAR)</t>
  </si>
  <si>
    <t>Sales</t>
  </si>
  <si>
    <t>2010E</t>
  </si>
  <si>
    <t>2011E</t>
  </si>
  <si>
    <t>2012E</t>
  </si>
  <si>
    <t>2013E</t>
  </si>
  <si>
    <t>2014E</t>
  </si>
  <si>
    <t>Net Margin (%)</t>
  </si>
  <si>
    <t>Projected Avg P/E</t>
  </si>
  <si>
    <t>Quality</t>
  </si>
  <si>
    <t>Price</t>
  </si>
  <si>
    <t>PAR</t>
  </si>
  <si>
    <t>Sales (Trailing 12-Months)</t>
  </si>
  <si>
    <t>Deckers Outdoor</t>
  </si>
  <si>
    <t>DECK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</si>
</sst>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"/>
    <numFmt numFmtId="166" formatCode="0.0"/>
    <numFmt numFmtId="167" formatCode="0.0_);[Red]\(0.0\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[$-409]dddd\,\ mmmm\ dd\,\ yyyy"/>
    <numFmt numFmtId="171" formatCode="[$-409]mmm\-yy;@"/>
    <numFmt numFmtId="172" formatCode="&quot;$&quot;#,##0.00"/>
  </numFmts>
  <fonts count="15">
    <font>
      <sz val="10"/>
      <name val="Arial"/>
      <family val="0"/>
    </font>
    <font>
      <sz val="14"/>
      <name val="Tahoma"/>
      <family val="2"/>
    </font>
    <font>
      <b/>
      <sz val="18"/>
      <name val="Tahoma"/>
      <family val="2"/>
    </font>
    <font>
      <sz val="8"/>
      <name val="Arial"/>
      <family val="0"/>
    </font>
    <font>
      <b/>
      <sz val="14"/>
      <name val="Tahoma"/>
      <family val="2"/>
    </font>
    <font>
      <b/>
      <sz val="14"/>
      <color indexed="9"/>
      <name val="Tahoma"/>
      <family val="2"/>
    </font>
    <font>
      <b/>
      <sz val="14"/>
      <color indexed="57"/>
      <name val="Tahoma"/>
      <family val="2"/>
    </font>
    <font>
      <b/>
      <sz val="14"/>
      <color indexed="10"/>
      <name val="Tahoma"/>
      <family val="2"/>
    </font>
    <font>
      <b/>
      <sz val="14"/>
      <color indexed="12"/>
      <name val="Tahoma"/>
      <family val="2"/>
    </font>
    <font>
      <sz val="8"/>
      <name val="Tahoma"/>
      <family val="2"/>
    </font>
    <font>
      <b/>
      <sz val="16"/>
      <name val="Arial"/>
      <family val="2"/>
    </font>
    <font>
      <b/>
      <sz val="14"/>
      <name val="Arial"/>
      <family val="2"/>
    </font>
    <font>
      <sz val="8.25"/>
      <name val="Arial"/>
      <family val="0"/>
    </font>
    <font>
      <sz val="9"/>
      <name val="Arial"/>
      <family val="0"/>
    </font>
    <font>
      <b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Fill="1" applyBorder="1" applyAlignment="1">
      <alignment/>
    </xf>
    <xf numFmtId="0" fontId="2" fillId="0" borderId="3" xfId="0" applyFont="1" applyFill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166" fontId="4" fillId="2" borderId="0" xfId="0" applyNumberFormat="1" applyFont="1" applyFill="1" applyBorder="1" applyAlignment="1">
      <alignment/>
    </xf>
    <xf numFmtId="0" fontId="4" fillId="0" borderId="5" xfId="0" applyFont="1" applyBorder="1" applyAlignment="1">
      <alignment/>
    </xf>
    <xf numFmtId="0" fontId="4" fillId="0" borderId="4" xfId="0" applyFont="1" applyBorder="1" applyAlignment="1">
      <alignment horizontal="center"/>
    </xf>
    <xf numFmtId="166" fontId="4" fillId="2" borderId="5" xfId="0" applyNumberFormat="1" applyFont="1" applyFill="1" applyBorder="1" applyAlignment="1">
      <alignment/>
    </xf>
    <xf numFmtId="164" fontId="4" fillId="0" borderId="0" xfId="19" applyNumberFormat="1" applyFont="1" applyBorder="1" applyAlignment="1">
      <alignment/>
    </xf>
    <xf numFmtId="0" fontId="2" fillId="0" borderId="0" xfId="0" applyFont="1" applyAlignment="1">
      <alignment horizontal="center"/>
    </xf>
    <xf numFmtId="164" fontId="4" fillId="0" borderId="0" xfId="19" applyNumberFormat="1" applyFont="1" applyFill="1" applyBorder="1" applyAlignment="1">
      <alignment/>
    </xf>
    <xf numFmtId="44" fontId="4" fillId="2" borderId="0" xfId="17" applyFont="1" applyFill="1" applyBorder="1" applyAlignment="1">
      <alignment/>
    </xf>
    <xf numFmtId="166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64" fontId="4" fillId="0" borderId="0" xfId="19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4" fontId="6" fillId="2" borderId="0" xfId="19" applyNumberFormat="1" applyFont="1" applyFill="1" applyBorder="1" applyAlignment="1">
      <alignment horizontal="center"/>
    </xf>
    <xf numFmtId="164" fontId="7" fillId="2" borderId="5" xfId="19" applyNumberFormat="1" applyFont="1" applyFill="1" applyBorder="1" applyAlignment="1">
      <alignment/>
    </xf>
    <xf numFmtId="44" fontId="4" fillId="0" borderId="5" xfId="17" applyFont="1" applyFill="1" applyBorder="1" applyAlignment="1">
      <alignment/>
    </xf>
    <xf numFmtId="166" fontId="8" fillId="2" borderId="5" xfId="0" applyNumberFormat="1" applyFont="1" applyFill="1" applyBorder="1" applyAlignment="1">
      <alignment/>
    </xf>
    <xf numFmtId="0" fontId="5" fillId="3" borderId="6" xfId="0" applyFont="1" applyFill="1" applyBorder="1" applyAlignment="1">
      <alignment horizontal="center"/>
    </xf>
    <xf numFmtId="14" fontId="5" fillId="3" borderId="7" xfId="0" applyNumberFormat="1" applyFont="1" applyFill="1" applyBorder="1" applyAlignment="1">
      <alignment horizontal="center"/>
    </xf>
    <xf numFmtId="0" fontId="5" fillId="3" borderId="7" xfId="0" applyFont="1" applyFill="1" applyBorder="1" applyAlignment="1">
      <alignment/>
    </xf>
    <xf numFmtId="0" fontId="5" fillId="3" borderId="7" xfId="0" applyFont="1" applyFill="1" applyBorder="1" applyAlignment="1">
      <alignment horizontal="center"/>
    </xf>
    <xf numFmtId="14" fontId="5" fillId="3" borderId="8" xfId="0" applyNumberFormat="1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14" fontId="5" fillId="3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/>
    </xf>
    <xf numFmtId="0" fontId="5" fillId="3" borderId="0" xfId="0" applyFont="1" applyFill="1" applyBorder="1" applyAlignment="1">
      <alignment horizontal="center"/>
    </xf>
    <xf numFmtId="14" fontId="5" fillId="3" borderId="5" xfId="0" applyNumberFormat="1" applyFont="1" applyFill="1" applyBorder="1" applyAlignment="1">
      <alignment horizontal="center"/>
    </xf>
    <xf numFmtId="44" fontId="4" fillId="2" borderId="0" xfId="17" applyFont="1" applyFill="1" applyAlignment="1">
      <alignment/>
    </xf>
    <xf numFmtId="9" fontId="4" fillId="0" borderId="2" xfId="19" applyFont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4" fontId="4" fillId="4" borderId="8" xfId="17" applyFont="1" applyFill="1" applyBorder="1" applyAlignment="1">
      <alignment/>
    </xf>
    <xf numFmtId="14" fontId="4" fillId="4" borderId="5" xfId="0" applyNumberFormat="1" applyFont="1" applyFill="1" applyBorder="1" applyAlignment="1">
      <alignment/>
    </xf>
    <xf numFmtId="164" fontId="4" fillId="4" borderId="5" xfId="19" applyNumberFormat="1" applyFont="1" applyFill="1" applyBorder="1" applyAlignment="1">
      <alignment horizontal="right"/>
    </xf>
    <xf numFmtId="9" fontId="4" fillId="2" borderId="5" xfId="19" applyFont="1" applyFill="1" applyBorder="1" applyAlignment="1">
      <alignment/>
    </xf>
    <xf numFmtId="0" fontId="4" fillId="0" borderId="0" xfId="0" applyFont="1" applyAlignment="1">
      <alignment horizontal="center"/>
    </xf>
    <xf numFmtId="164" fontId="4" fillId="2" borderId="0" xfId="0" applyNumberFormat="1" applyFont="1" applyFill="1" applyAlignment="1">
      <alignment/>
    </xf>
    <xf numFmtId="169" fontId="4" fillId="0" borderId="0" xfId="0" applyNumberFormat="1" applyFont="1" applyAlignment="1">
      <alignment horizontal="center"/>
    </xf>
    <xf numFmtId="169" fontId="4" fillId="0" borderId="0" xfId="0" applyNumberFormat="1" applyFont="1" applyAlignment="1">
      <alignment/>
    </xf>
    <xf numFmtId="14" fontId="9" fillId="0" borderId="0" xfId="0" applyNumberFormat="1" applyFont="1" applyAlignment="1">
      <alignment/>
    </xf>
    <xf numFmtId="0" fontId="9" fillId="0" borderId="0" xfId="0" applyFont="1" applyAlignment="1">
      <alignment/>
    </xf>
    <xf numFmtId="164" fontId="0" fillId="0" borderId="0" xfId="19" applyNumberFormat="1" applyAlignment="1">
      <alignment/>
    </xf>
    <xf numFmtId="164" fontId="0" fillId="0" borderId="0" xfId="19" applyNumberFormat="1" applyFont="1" applyAlignment="1">
      <alignment/>
    </xf>
    <xf numFmtId="166" fontId="0" fillId="0" borderId="0" xfId="19" applyNumberFormat="1" applyAlignment="1">
      <alignment/>
    </xf>
    <xf numFmtId="166" fontId="0" fillId="0" borderId="0" xfId="19" applyNumberFormat="1" applyFont="1" applyAlignment="1">
      <alignment/>
    </xf>
    <xf numFmtId="0" fontId="9" fillId="0" borderId="0" xfId="0" applyFont="1" applyFill="1" applyAlignment="1">
      <alignment/>
    </xf>
    <xf numFmtId="166" fontId="9" fillId="0" borderId="0" xfId="0" applyNumberFormat="1" applyFont="1" applyAlignment="1">
      <alignment/>
    </xf>
    <xf numFmtId="166" fontId="9" fillId="0" borderId="0" xfId="0" applyNumberFormat="1" applyFont="1" applyFill="1" applyAlignment="1">
      <alignment/>
    </xf>
    <xf numFmtId="164" fontId="9" fillId="0" borderId="0" xfId="19" applyNumberFormat="1" applyFont="1" applyFill="1" applyAlignment="1">
      <alignment/>
    </xf>
    <xf numFmtId="1" fontId="4" fillId="2" borderId="0" xfId="0" applyNumberFormat="1" applyFont="1" applyFill="1" applyBorder="1" applyAlignment="1">
      <alignment/>
    </xf>
    <xf numFmtId="1" fontId="4" fillId="0" borderId="5" xfId="0" applyNumberFormat="1" applyFont="1" applyFill="1" applyBorder="1" applyAlignment="1">
      <alignment/>
    </xf>
    <xf numFmtId="172" fontId="9" fillId="0" borderId="0" xfId="0" applyNumberFormat="1" applyFont="1" applyAlignment="1">
      <alignment/>
    </xf>
    <xf numFmtId="1" fontId="9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.123"/>
          <c:w val="0.85525"/>
          <c:h val="0.867"/>
        </c:manualLayout>
      </c:layout>
      <c:lineChart>
        <c:grouping val="standard"/>
        <c:varyColors val="0"/>
        <c:ser>
          <c:idx val="0"/>
          <c:order val="1"/>
          <c:tx>
            <c:v>Quality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noFill/>
              </a:ln>
            </c:spPr>
          </c:marker>
          <c:cat>
            <c:strRef>
              <c:f>Chronicle!$B$2:$Y$2</c:f>
              <c:strCache>
                <c:ptCount val="23"/>
                <c:pt idx="1">
                  <c:v>38352</c:v>
                </c:pt>
                <c:pt idx="2">
                  <c:v>38442</c:v>
                </c:pt>
                <c:pt idx="3">
                  <c:v>38533</c:v>
                </c:pt>
                <c:pt idx="4">
                  <c:v>38625</c:v>
                </c:pt>
                <c:pt idx="5">
                  <c:v>38717</c:v>
                </c:pt>
                <c:pt idx="6">
                  <c:v>38807</c:v>
                </c:pt>
                <c:pt idx="7">
                  <c:v>38898</c:v>
                </c:pt>
                <c:pt idx="8">
                  <c:v>38990</c:v>
                </c:pt>
                <c:pt idx="9">
                  <c:v>39082</c:v>
                </c:pt>
                <c:pt idx="10">
                  <c:v>39172</c:v>
                </c:pt>
                <c:pt idx="11">
                  <c:v>39263</c:v>
                </c:pt>
                <c:pt idx="12">
                  <c:v>39355</c:v>
                </c:pt>
                <c:pt idx="13">
                  <c:v>39447</c:v>
                </c:pt>
                <c:pt idx="14">
                  <c:v>39538</c:v>
                </c:pt>
                <c:pt idx="15">
                  <c:v>39629</c:v>
                </c:pt>
                <c:pt idx="16">
                  <c:v>39721</c:v>
                </c:pt>
                <c:pt idx="17">
                  <c:v>39813</c:v>
                </c:pt>
                <c:pt idx="18">
                  <c:v>39903</c:v>
                </c:pt>
                <c:pt idx="19">
                  <c:v>39994</c:v>
                </c:pt>
                <c:pt idx="20">
                  <c:v>40086</c:v>
                </c:pt>
                <c:pt idx="21">
                  <c:v>40178</c:v>
                </c:pt>
                <c:pt idx="22">
                  <c:v>40268</c:v>
                </c:pt>
              </c:strCache>
            </c:strRef>
          </c:cat>
          <c:val>
            <c:numRef>
              <c:f>Chronicle!$C$5:$Y$5</c:f>
              <c:numCache>
                <c:ptCount val="23"/>
                <c:pt idx="1">
                  <c:v>48.8</c:v>
                </c:pt>
                <c:pt idx="2">
                  <c:v>49.1</c:v>
                </c:pt>
                <c:pt idx="3">
                  <c:v>64.9</c:v>
                </c:pt>
                <c:pt idx="4">
                  <c:v>67.7</c:v>
                </c:pt>
                <c:pt idx="5">
                  <c:v>60.8</c:v>
                </c:pt>
                <c:pt idx="6">
                  <c:v>57.8</c:v>
                </c:pt>
                <c:pt idx="7">
                  <c:v>60.1</c:v>
                </c:pt>
                <c:pt idx="8">
                  <c:v>66.2</c:v>
                </c:pt>
                <c:pt idx="9">
                  <c:v>69.2</c:v>
                </c:pt>
                <c:pt idx="10">
                  <c:v>65.9</c:v>
                </c:pt>
                <c:pt idx="11">
                  <c:v>76.5</c:v>
                </c:pt>
                <c:pt idx="12">
                  <c:v>76.9</c:v>
                </c:pt>
                <c:pt idx="13">
                  <c:v>77.7</c:v>
                </c:pt>
                <c:pt idx="14">
                  <c:v>83.5</c:v>
                </c:pt>
                <c:pt idx="15">
                  <c:v>81.7</c:v>
                </c:pt>
                <c:pt idx="16">
                  <c:v>82</c:v>
                </c:pt>
                <c:pt idx="17">
                  <c:v>80.2</c:v>
                </c:pt>
                <c:pt idx="18">
                  <c:v>83.7</c:v>
                </c:pt>
                <c:pt idx="19">
                  <c:v>80.9</c:v>
                </c:pt>
                <c:pt idx="20">
                  <c:v>81.5</c:v>
                </c:pt>
                <c:pt idx="21">
                  <c:v>81.4</c:v>
                </c:pt>
                <c:pt idx="22">
                  <c:v>85.3</c:v>
                </c:pt>
              </c:numCache>
            </c:numRef>
          </c:val>
          <c:smooth val="0"/>
        </c:ser>
        <c:ser>
          <c:idx val="2"/>
          <c:order val="2"/>
          <c:tx>
            <c:v>Price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noFill/>
              <a:ln>
                <a:noFill/>
              </a:ln>
            </c:spPr>
          </c:marker>
          <c:cat>
            <c:strRef>
              <c:f>Chronicle!$B$2:$Y$2</c:f>
              <c:strCache>
                <c:ptCount val="23"/>
                <c:pt idx="1">
                  <c:v>38352</c:v>
                </c:pt>
                <c:pt idx="2">
                  <c:v>38442</c:v>
                </c:pt>
                <c:pt idx="3">
                  <c:v>38533</c:v>
                </c:pt>
                <c:pt idx="4">
                  <c:v>38625</c:v>
                </c:pt>
                <c:pt idx="5">
                  <c:v>38717</c:v>
                </c:pt>
                <c:pt idx="6">
                  <c:v>38807</c:v>
                </c:pt>
                <c:pt idx="7">
                  <c:v>38898</c:v>
                </c:pt>
                <c:pt idx="8">
                  <c:v>38990</c:v>
                </c:pt>
                <c:pt idx="9">
                  <c:v>39082</c:v>
                </c:pt>
                <c:pt idx="10">
                  <c:v>39172</c:v>
                </c:pt>
                <c:pt idx="11">
                  <c:v>39263</c:v>
                </c:pt>
                <c:pt idx="12">
                  <c:v>39355</c:v>
                </c:pt>
                <c:pt idx="13">
                  <c:v>39447</c:v>
                </c:pt>
                <c:pt idx="14">
                  <c:v>39538</c:v>
                </c:pt>
                <c:pt idx="15">
                  <c:v>39629</c:v>
                </c:pt>
                <c:pt idx="16">
                  <c:v>39721</c:v>
                </c:pt>
                <c:pt idx="17">
                  <c:v>39813</c:v>
                </c:pt>
                <c:pt idx="18">
                  <c:v>39903</c:v>
                </c:pt>
                <c:pt idx="19">
                  <c:v>39994</c:v>
                </c:pt>
                <c:pt idx="20">
                  <c:v>40086</c:v>
                </c:pt>
                <c:pt idx="21">
                  <c:v>40178</c:v>
                </c:pt>
                <c:pt idx="22">
                  <c:v>40268</c:v>
                </c:pt>
              </c:strCache>
            </c:strRef>
          </c:cat>
          <c:val>
            <c:numRef>
              <c:f>Chronicle!$C$3:$Y$3</c:f>
              <c:numCache>
                <c:ptCount val="23"/>
                <c:pt idx="0">
                  <c:v>15.66</c:v>
                </c:pt>
                <c:pt idx="1">
                  <c:v>11.91</c:v>
                </c:pt>
                <c:pt idx="2">
                  <c:v>8.2</c:v>
                </c:pt>
                <c:pt idx="3">
                  <c:v>8.02</c:v>
                </c:pt>
                <c:pt idx="4">
                  <c:v>9.21</c:v>
                </c:pt>
                <c:pt idx="5">
                  <c:v>13.51</c:v>
                </c:pt>
                <c:pt idx="6">
                  <c:v>12.85</c:v>
                </c:pt>
                <c:pt idx="7">
                  <c:v>15.77</c:v>
                </c:pt>
                <c:pt idx="8">
                  <c:v>19.98</c:v>
                </c:pt>
                <c:pt idx="9">
                  <c:v>23.67</c:v>
                </c:pt>
                <c:pt idx="10">
                  <c:v>33.63</c:v>
                </c:pt>
                <c:pt idx="11">
                  <c:v>36.6</c:v>
                </c:pt>
                <c:pt idx="12">
                  <c:v>51.69</c:v>
                </c:pt>
                <c:pt idx="13">
                  <c:v>35.94</c:v>
                </c:pt>
                <c:pt idx="14">
                  <c:v>46.4</c:v>
                </c:pt>
                <c:pt idx="15">
                  <c:v>34.69</c:v>
                </c:pt>
                <c:pt idx="16">
                  <c:v>26.62</c:v>
                </c:pt>
                <c:pt idx="17">
                  <c:v>17.68</c:v>
                </c:pt>
                <c:pt idx="18">
                  <c:v>23.42</c:v>
                </c:pt>
                <c:pt idx="19">
                  <c:v>28.28</c:v>
                </c:pt>
                <c:pt idx="20">
                  <c:v>33.91</c:v>
                </c:pt>
                <c:pt idx="21">
                  <c:v>46</c:v>
                </c:pt>
                <c:pt idx="22">
                  <c:v>47.62</c:v>
                </c:pt>
              </c:numCache>
            </c:numRef>
          </c:val>
          <c:smooth val="0"/>
        </c:ser>
        <c:marker val="1"/>
        <c:axId val="30086730"/>
        <c:axId val="2345115"/>
      </c:lineChart>
      <c:lineChart>
        <c:grouping val="standard"/>
        <c:varyColors val="0"/>
        <c:ser>
          <c:idx val="1"/>
          <c:order val="0"/>
          <c:tx>
            <c:v>PAR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Chronicle!$C$2:$Y$2</c:f>
              <c:strCache>
                <c:ptCount val="23"/>
                <c:pt idx="0">
                  <c:v>38352</c:v>
                </c:pt>
                <c:pt idx="1">
                  <c:v>38442</c:v>
                </c:pt>
                <c:pt idx="2">
                  <c:v>38533</c:v>
                </c:pt>
                <c:pt idx="3">
                  <c:v>38625</c:v>
                </c:pt>
                <c:pt idx="4">
                  <c:v>38717</c:v>
                </c:pt>
                <c:pt idx="5">
                  <c:v>38807</c:v>
                </c:pt>
                <c:pt idx="6">
                  <c:v>38898</c:v>
                </c:pt>
                <c:pt idx="7">
                  <c:v>38990</c:v>
                </c:pt>
                <c:pt idx="8">
                  <c:v>39082</c:v>
                </c:pt>
                <c:pt idx="9">
                  <c:v>39172</c:v>
                </c:pt>
                <c:pt idx="10">
                  <c:v>39263</c:v>
                </c:pt>
                <c:pt idx="11">
                  <c:v>39355</c:v>
                </c:pt>
                <c:pt idx="12">
                  <c:v>39447</c:v>
                </c:pt>
                <c:pt idx="13">
                  <c:v>39538</c:v>
                </c:pt>
                <c:pt idx="14">
                  <c:v>39629</c:v>
                </c:pt>
                <c:pt idx="15">
                  <c:v>39721</c:v>
                </c:pt>
                <c:pt idx="16">
                  <c:v>39813</c:v>
                </c:pt>
                <c:pt idx="17">
                  <c:v>39903</c:v>
                </c:pt>
                <c:pt idx="18">
                  <c:v>39994</c:v>
                </c:pt>
                <c:pt idx="19">
                  <c:v>40086</c:v>
                </c:pt>
                <c:pt idx="20">
                  <c:v>40178</c:v>
                </c:pt>
                <c:pt idx="21">
                  <c:v>40268</c:v>
                </c:pt>
                <c:pt idx="22">
                  <c:v>40359</c:v>
                </c:pt>
              </c:strCache>
            </c:strRef>
          </c:cat>
          <c:val>
            <c:numRef>
              <c:f>Chronicle!$C$4:$Y$4</c:f>
              <c:numCache>
                <c:ptCount val="23"/>
                <c:pt idx="1">
                  <c:v>-0.018</c:v>
                </c:pt>
                <c:pt idx="2">
                  <c:v>0.094</c:v>
                </c:pt>
                <c:pt idx="3">
                  <c:v>0.122</c:v>
                </c:pt>
                <c:pt idx="4">
                  <c:v>0.17</c:v>
                </c:pt>
                <c:pt idx="5">
                  <c:v>0.097</c:v>
                </c:pt>
                <c:pt idx="6">
                  <c:v>0.107</c:v>
                </c:pt>
                <c:pt idx="7">
                  <c:v>0.089</c:v>
                </c:pt>
                <c:pt idx="8">
                  <c:v>0.055</c:v>
                </c:pt>
                <c:pt idx="9">
                  <c:v>0.061</c:v>
                </c:pt>
                <c:pt idx="10">
                  <c:v>0.047</c:v>
                </c:pt>
                <c:pt idx="11">
                  <c:v>0.078</c:v>
                </c:pt>
                <c:pt idx="12">
                  <c:v>0.142</c:v>
                </c:pt>
                <c:pt idx="13">
                  <c:v>0.195</c:v>
                </c:pt>
                <c:pt idx="14">
                  <c:v>0.17</c:v>
                </c:pt>
                <c:pt idx="15">
                  <c:v>0.174</c:v>
                </c:pt>
                <c:pt idx="16">
                  <c:v>0.231</c:v>
                </c:pt>
                <c:pt idx="17">
                  <c:v>0.256</c:v>
                </c:pt>
                <c:pt idx="18">
                  <c:v>0.182</c:v>
                </c:pt>
                <c:pt idx="19">
                  <c:v>0.143</c:v>
                </c:pt>
                <c:pt idx="20">
                  <c:v>0.107</c:v>
                </c:pt>
                <c:pt idx="21">
                  <c:v>0.113</c:v>
                </c:pt>
                <c:pt idx="22">
                  <c:v>0.119</c:v>
                </c:pt>
              </c:numCache>
            </c:numRef>
          </c:val>
          <c:smooth val="0"/>
        </c:ser>
        <c:marker val="1"/>
        <c:axId val="21106036"/>
        <c:axId val="55736597"/>
      </c:lineChart>
      <c:catAx>
        <c:axId val="3008673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345115"/>
        <c:crosses val="autoZero"/>
        <c:auto val="0"/>
        <c:lblOffset val="100"/>
        <c:tickLblSkip val="1"/>
        <c:noMultiLvlLbl val="0"/>
      </c:catAx>
      <c:valAx>
        <c:axId val="23451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Stock Price &amp; Quality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none"/>
        <c:tickLblPos val="nextTo"/>
        <c:crossAx val="30086730"/>
        <c:crossesAt val="1"/>
        <c:crossBetween val="between"/>
        <c:dispUnits/>
      </c:valAx>
      <c:catAx>
        <c:axId val="21106036"/>
        <c:scaling>
          <c:orientation val="minMax"/>
        </c:scaling>
        <c:axPos val="b"/>
        <c:delete val="1"/>
        <c:majorTickMark val="in"/>
        <c:minorTickMark val="none"/>
        <c:tickLblPos val="nextTo"/>
        <c:crossAx val="55736597"/>
        <c:crosses val="autoZero"/>
        <c:auto val="1"/>
        <c:lblOffset val="100"/>
        <c:noMultiLvlLbl val="0"/>
      </c:catAx>
      <c:valAx>
        <c:axId val="557365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Projected Annual Return (PAR)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in"/>
        <c:minorTickMark val="none"/>
        <c:tickLblPos val="nextTo"/>
        <c:crossAx val="21106036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15"/>
          <c:y val="0.662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12075"/>
          <c:w val="0.971"/>
          <c:h val="0.858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trendline>
            <c:spPr>
              <a:ln w="38100">
                <a:solidFill>
                  <a:srgbClr val="FF0000"/>
                </a:solidFill>
              </a:ln>
            </c:spPr>
            <c:trendlineType val="exp"/>
            <c:dispEq val="0"/>
            <c:dispRSqr val="0"/>
          </c:trendline>
          <c:cat>
            <c:strRef>
              <c:f>Sales!$C$2:$AU$2</c:f>
              <c:strCache>
                <c:ptCount val="41"/>
                <c:pt idx="0">
                  <c:v>38352</c:v>
                </c:pt>
                <c:pt idx="1">
                  <c:v>38442</c:v>
                </c:pt>
                <c:pt idx="2">
                  <c:v>38533</c:v>
                </c:pt>
                <c:pt idx="3">
                  <c:v>38625</c:v>
                </c:pt>
                <c:pt idx="4">
                  <c:v>38717</c:v>
                </c:pt>
                <c:pt idx="5">
                  <c:v>38807</c:v>
                </c:pt>
                <c:pt idx="6">
                  <c:v>38898</c:v>
                </c:pt>
                <c:pt idx="7">
                  <c:v>38990</c:v>
                </c:pt>
                <c:pt idx="8">
                  <c:v>39082</c:v>
                </c:pt>
                <c:pt idx="9">
                  <c:v>39172</c:v>
                </c:pt>
                <c:pt idx="10">
                  <c:v>39263</c:v>
                </c:pt>
                <c:pt idx="11">
                  <c:v>39355</c:v>
                </c:pt>
                <c:pt idx="12">
                  <c:v>39447</c:v>
                </c:pt>
                <c:pt idx="13">
                  <c:v>39538</c:v>
                </c:pt>
                <c:pt idx="14">
                  <c:v>39629</c:v>
                </c:pt>
                <c:pt idx="15">
                  <c:v>39721</c:v>
                </c:pt>
                <c:pt idx="16">
                  <c:v>39813</c:v>
                </c:pt>
                <c:pt idx="17">
                  <c:v>39903</c:v>
                </c:pt>
                <c:pt idx="18">
                  <c:v>39994</c:v>
                </c:pt>
                <c:pt idx="19">
                  <c:v>40086</c:v>
                </c:pt>
                <c:pt idx="20">
                  <c:v>40178</c:v>
                </c:pt>
                <c:pt idx="21">
                  <c:v>40268</c:v>
                </c:pt>
                <c:pt idx="22">
                  <c:v>40359</c:v>
                </c:pt>
                <c:pt idx="23">
                  <c:v>40451</c:v>
                </c:pt>
                <c:pt idx="24">
                  <c:v>40543</c:v>
                </c:pt>
                <c:pt idx="25">
                  <c:v>40633</c:v>
                </c:pt>
                <c:pt idx="26">
                  <c:v>40724</c:v>
                </c:pt>
                <c:pt idx="27">
                  <c:v>40816</c:v>
                </c:pt>
                <c:pt idx="28">
                  <c:v>40908</c:v>
                </c:pt>
                <c:pt idx="29">
                  <c:v>40999</c:v>
                </c:pt>
                <c:pt idx="30">
                  <c:v>41090</c:v>
                </c:pt>
                <c:pt idx="31">
                  <c:v>41182</c:v>
                </c:pt>
                <c:pt idx="32">
                  <c:v>41274</c:v>
                </c:pt>
                <c:pt idx="33">
                  <c:v>41364</c:v>
                </c:pt>
                <c:pt idx="34">
                  <c:v>41455</c:v>
                </c:pt>
                <c:pt idx="35">
                  <c:v>41547</c:v>
                </c:pt>
                <c:pt idx="36">
                  <c:v>41639</c:v>
                </c:pt>
                <c:pt idx="37">
                  <c:v>41729</c:v>
                </c:pt>
                <c:pt idx="38">
                  <c:v>41820</c:v>
                </c:pt>
                <c:pt idx="39">
                  <c:v>41912</c:v>
                </c:pt>
                <c:pt idx="40">
                  <c:v>42004</c:v>
                </c:pt>
              </c:strCache>
            </c:strRef>
          </c:cat>
          <c:val>
            <c:numRef>
              <c:f>Sales!$C$3:$AQ$3</c:f>
              <c:numCache>
                <c:ptCount val="41"/>
                <c:pt idx="0">
                  <c:v>215</c:v>
                </c:pt>
                <c:pt idx="4">
                  <c:v>265</c:v>
                </c:pt>
                <c:pt idx="8">
                  <c:v>304</c:v>
                </c:pt>
                <c:pt idx="12">
                  <c:v>449</c:v>
                </c:pt>
                <c:pt idx="13">
                  <c:v>474</c:v>
                </c:pt>
                <c:pt idx="14">
                  <c:v>512</c:v>
                </c:pt>
                <c:pt idx="15">
                  <c:v>622</c:v>
                </c:pt>
                <c:pt idx="16">
                  <c:v>689</c:v>
                </c:pt>
                <c:pt idx="17">
                  <c:v>725</c:v>
                </c:pt>
                <c:pt idx="18">
                  <c:v>737</c:v>
                </c:pt>
                <c:pt idx="19">
                  <c:v>768</c:v>
                </c:pt>
                <c:pt idx="20">
                  <c:v>813</c:v>
                </c:pt>
                <c:pt idx="21">
                  <c:v>835</c:v>
                </c:pt>
                <c:pt idx="22">
                  <c:v>869</c:v>
                </c:pt>
                <c:pt idx="23">
                  <c:v>906</c:v>
                </c:pt>
                <c:pt idx="24">
                  <c:v>940</c:v>
                </c:pt>
                <c:pt idx="25">
                  <c:v>964.1</c:v>
                </c:pt>
                <c:pt idx="26">
                  <c:v>982</c:v>
                </c:pt>
                <c:pt idx="27">
                  <c:v>1007</c:v>
                </c:pt>
                <c:pt idx="28">
                  <c:v>1050</c:v>
                </c:pt>
                <c:pt idx="40">
                  <c:v>1325</c:v>
                </c:pt>
              </c:numCache>
            </c:numRef>
          </c:val>
          <c:smooth val="0"/>
        </c:ser>
        <c:marker val="1"/>
        <c:axId val="31867326"/>
        <c:axId val="18370479"/>
      </c:lineChart>
      <c:dateAx>
        <c:axId val="3186732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8370479"/>
        <c:crosses val="autoZero"/>
        <c:auto val="0"/>
        <c:noMultiLvlLbl val="0"/>
      </c:dateAx>
      <c:valAx>
        <c:axId val="18370479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18673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173"/>
          <c:w val="0.9645"/>
          <c:h val="0.80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0000FF"/>
                </a:solidFill>
              </a:ln>
            </c:spPr>
            <c:trendlineType val="exp"/>
            <c:dispEq val="0"/>
            <c:dispRSqr val="0"/>
          </c:trendline>
          <c:cat>
            <c:strRef>
              <c:f>Profitability!$C$2:$Q$2</c:f>
              <c:strCach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2010E</c:v>
                </c:pt>
                <c:pt idx="7">
                  <c:v>2011E</c:v>
                </c:pt>
                <c:pt idx="8">
                  <c:v>2012E</c:v>
                </c:pt>
                <c:pt idx="9">
                  <c:v>2013E</c:v>
                </c:pt>
                <c:pt idx="10">
                  <c:v>2014E</c:v>
                </c:pt>
              </c:strCache>
            </c:strRef>
          </c:cat>
          <c:val>
            <c:numRef>
              <c:f>Profitability!$C$3:$Q$3</c:f>
              <c:numCache>
                <c:ptCount val="11"/>
                <c:pt idx="0">
                  <c:v>0.119</c:v>
                </c:pt>
                <c:pt idx="1">
                  <c:v>0.12</c:v>
                </c:pt>
                <c:pt idx="2">
                  <c:v>0.136</c:v>
                </c:pt>
                <c:pt idx="3">
                  <c:v>0.148</c:v>
                </c:pt>
                <c:pt idx="4">
                  <c:v>0.139</c:v>
                </c:pt>
                <c:pt idx="5">
                  <c:v>0.144</c:v>
                </c:pt>
                <c:pt idx="6">
                  <c:v>0.144</c:v>
                </c:pt>
                <c:pt idx="7">
                  <c:v>0.148</c:v>
                </c:pt>
                <c:pt idx="10">
                  <c:v>0.162</c:v>
                </c:pt>
              </c:numCache>
            </c:numRef>
          </c:val>
        </c:ser>
        <c:gapWidth val="50"/>
        <c:axId val="31116584"/>
        <c:axId val="11613801"/>
      </c:barChart>
      <c:catAx>
        <c:axId val="31116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613801"/>
        <c:crosses val="autoZero"/>
        <c:auto val="1"/>
        <c:lblOffset val="100"/>
        <c:noMultiLvlLbl val="0"/>
      </c:catAx>
      <c:valAx>
        <c:axId val="116138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116584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114"/>
          <c:w val="0.968"/>
          <c:h val="0.8612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38100">
                <a:solidFill>
                  <a:srgbClr val="FF0000"/>
                </a:solidFill>
              </a:ln>
            </c:spPr>
            <c:trendlineType val="exp"/>
            <c:dispEq val="0"/>
            <c:dispRSqr val="0"/>
          </c:trendline>
          <c:cat>
            <c:strRef>
              <c:f>Valuation!$C$2:$S$2</c:f>
              <c:strCach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2010E</c:v>
                </c:pt>
                <c:pt idx="13">
                  <c:v>2011E</c:v>
                </c:pt>
                <c:pt idx="14">
                  <c:v>2012E</c:v>
                </c:pt>
                <c:pt idx="15">
                  <c:v>2013E</c:v>
                </c:pt>
                <c:pt idx="16">
                  <c:v>2014E</c:v>
                </c:pt>
              </c:strCache>
            </c:strRef>
          </c:cat>
          <c:val>
            <c:numRef>
              <c:f>Valuation!$C$3:$S$3</c:f>
              <c:numCache>
                <c:ptCount val="17"/>
                <c:pt idx="1">
                  <c:v>9.1</c:v>
                </c:pt>
                <c:pt idx="2">
                  <c:v>5.4</c:v>
                </c:pt>
                <c:pt idx="3">
                  <c:v>12.6</c:v>
                </c:pt>
                <c:pt idx="4">
                  <c:v>11.3</c:v>
                </c:pt>
                <c:pt idx="5">
                  <c:v>11.8</c:v>
                </c:pt>
                <c:pt idx="6">
                  <c:v>14.4</c:v>
                </c:pt>
                <c:pt idx="7">
                  <c:v>11.5</c:v>
                </c:pt>
                <c:pt idx="8">
                  <c:v>13.2</c:v>
                </c:pt>
                <c:pt idx="9">
                  <c:v>19.2</c:v>
                </c:pt>
                <c:pt idx="10">
                  <c:v>15</c:v>
                </c:pt>
                <c:pt idx="11">
                  <c:v>7.8</c:v>
                </c:pt>
                <c:pt idx="12">
                  <c:v>14.5</c:v>
                </c:pt>
                <c:pt idx="16">
                  <c:v>16</c:v>
                </c:pt>
              </c:numCache>
            </c:numRef>
          </c:val>
          <c:smooth val="0"/>
        </c:ser>
        <c:marker val="1"/>
        <c:axId val="37415346"/>
        <c:axId val="1193795"/>
      </c:lineChart>
      <c:catAx>
        <c:axId val="3741534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193795"/>
        <c:crosses val="autoZero"/>
        <c:auto val="1"/>
        <c:lblOffset val="100"/>
        <c:noMultiLvlLbl val="0"/>
      </c:catAx>
      <c:valAx>
        <c:axId val="11937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415346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1504950</xdr:colOff>
      <xdr:row>0</xdr:row>
      <xdr:rowOff>9525</xdr:rowOff>
    </xdr:from>
    <xdr:to>
      <xdr:col>5</xdr:col>
      <xdr:colOff>1333500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9525"/>
          <a:ext cx="25336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28575</xdr:rowOff>
    </xdr:from>
    <xdr:to>
      <xdr:col>10</xdr:col>
      <xdr:colOff>600075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1838325" y="1000125"/>
        <a:ext cx="547687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4</xdr:col>
      <xdr:colOff>390525</xdr:colOff>
      <xdr:row>6</xdr:row>
      <xdr:rowOff>133350</xdr:rowOff>
    </xdr:from>
    <xdr:ext cx="2419350" cy="428625"/>
    <xdr:sp>
      <xdr:nvSpPr>
        <xdr:cNvPr id="2" name="TextBox 2"/>
        <xdr:cNvSpPr txBox="1">
          <a:spLocks noChangeArrowheads="1"/>
        </xdr:cNvSpPr>
      </xdr:nvSpPr>
      <xdr:spPr>
        <a:xfrm>
          <a:off x="3448050" y="1104900"/>
          <a:ext cx="2419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Deckers Outdoor  (DECK)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Discretionary: Shoe</a:t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0.29025</cdr:x>
      <cdr:y>0.01675</cdr:y>
    </cdr:from>
    <cdr:to>
      <cdr:x>0.78025</cdr:x>
      <cdr:y>0.121</cdr:y>
    </cdr:to>
    <cdr:sp>
      <cdr:nvSpPr>
        <cdr:cNvPr id="1" name="TextBox 1"/>
        <cdr:cNvSpPr txBox="1">
          <a:spLocks noChangeArrowheads="1"/>
        </cdr:cNvSpPr>
      </cdr:nvSpPr>
      <cdr:spPr>
        <a:xfrm>
          <a:off x="1924050" y="76200"/>
          <a:ext cx="325755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Deckers Outdoor (DECK)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12-Month Trailing Sales History &amp; Forecast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171450</xdr:colOff>
      <xdr:row>4</xdr:row>
      <xdr:rowOff>133350</xdr:rowOff>
    </xdr:from>
    <xdr:to>
      <xdr:col>34</xdr:col>
      <xdr:colOff>114300</xdr:colOff>
      <xdr:row>33</xdr:row>
      <xdr:rowOff>95250</xdr:rowOff>
    </xdr:to>
    <xdr:graphicFrame>
      <xdr:nvGraphicFramePr>
        <xdr:cNvPr id="1" name="Chart 3"/>
        <xdr:cNvGraphicFramePr/>
      </xdr:nvGraphicFramePr>
      <xdr:xfrm>
        <a:off x="13839825" y="781050"/>
        <a:ext cx="6648450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4</xdr:row>
      <xdr:rowOff>38100</xdr:rowOff>
    </xdr:from>
    <xdr:to>
      <xdr:col>15</xdr:col>
      <xdr:colOff>600075</xdr:colOff>
      <xdr:row>28</xdr:row>
      <xdr:rowOff>85725</xdr:rowOff>
    </xdr:to>
    <xdr:graphicFrame>
      <xdr:nvGraphicFramePr>
        <xdr:cNvPr id="1" name="Chart 1"/>
        <xdr:cNvGraphicFramePr/>
      </xdr:nvGraphicFramePr>
      <xdr:xfrm>
        <a:off x="2066925" y="685800"/>
        <a:ext cx="5467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276225</xdr:colOff>
      <xdr:row>5</xdr:row>
      <xdr:rowOff>66675</xdr:rowOff>
    </xdr:from>
    <xdr:to>
      <xdr:col>14</xdr:col>
      <xdr:colOff>0</xdr:colOff>
      <xdr:row>7</xdr:row>
      <xdr:rowOff>123825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552825" y="876300"/>
          <a:ext cx="2771775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Deckers Outdoor (DECK)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Profitability Trend &amp; Forecast (% Net Margin)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4</xdr:row>
      <xdr:rowOff>19050</xdr:rowOff>
    </xdr:from>
    <xdr:to>
      <xdr:col>14</xdr:col>
      <xdr:colOff>561975</xdr:colOff>
      <xdr:row>28</xdr:row>
      <xdr:rowOff>66675</xdr:rowOff>
    </xdr:to>
    <xdr:graphicFrame>
      <xdr:nvGraphicFramePr>
        <xdr:cNvPr id="1" name="Chart 1"/>
        <xdr:cNvGraphicFramePr/>
      </xdr:nvGraphicFramePr>
      <xdr:xfrm>
        <a:off x="3352800" y="666750"/>
        <a:ext cx="602932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542925</xdr:colOff>
      <xdr:row>4</xdr:row>
      <xdr:rowOff>114300</xdr:rowOff>
    </xdr:from>
    <xdr:to>
      <xdr:col>12</xdr:col>
      <xdr:colOff>266700</xdr:colOff>
      <xdr:row>7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095875" y="762000"/>
          <a:ext cx="2771775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Deckers Outdoor (DECK)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P/E History and Forecasts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2"/>
  <sheetViews>
    <sheetView workbookViewId="0" topLeftCell="A1">
      <selection activeCell="C20" sqref="C20"/>
    </sheetView>
  </sheetViews>
  <sheetFormatPr defaultColWidth="9.140625" defaultRowHeight="12.75"/>
  <cols>
    <col min="1" max="1" width="9.140625" style="1" customWidth="1"/>
    <col min="2" max="2" width="56.140625" style="1" bestFit="1" customWidth="1"/>
    <col min="3" max="3" width="19.7109375" style="1" customWidth="1"/>
    <col min="4" max="4" width="19.421875" style="1" customWidth="1"/>
    <col min="5" max="5" width="40.57421875" style="1" customWidth="1"/>
    <col min="6" max="6" width="20.421875" style="1" customWidth="1"/>
    <col min="7" max="16384" width="9.140625" style="1" customWidth="1"/>
  </cols>
  <sheetData>
    <row r="1" ht="18"/>
    <row r="2" spans="2:3" ht="22.5">
      <c r="B2" s="13" t="s">
        <v>33</v>
      </c>
      <c r="C2" s="13" t="s">
        <v>34</v>
      </c>
    </row>
    <row r="3" ht="6" customHeight="1" thickBot="1"/>
    <row r="4" spans="2:6" ht="27.75" customHeight="1">
      <c r="B4" s="24" t="s">
        <v>0</v>
      </c>
      <c r="C4" s="25">
        <v>40421</v>
      </c>
      <c r="D4" s="26" t="s">
        <v>4</v>
      </c>
      <c r="E4" s="27" t="s">
        <v>0</v>
      </c>
      <c r="F4" s="28">
        <f>C4+5*365.25</f>
        <v>42247.25</v>
      </c>
    </row>
    <row r="5" spans="2:6" ht="7.5" customHeight="1">
      <c r="B5" s="29"/>
      <c r="C5" s="30"/>
      <c r="D5" s="31"/>
      <c r="E5" s="32"/>
      <c r="F5" s="33"/>
    </row>
    <row r="6" spans="2:6" ht="24" customHeight="1">
      <c r="B6" s="6" t="s">
        <v>32</v>
      </c>
      <c r="C6" s="57">
        <f>940-34</f>
        <v>906</v>
      </c>
      <c r="D6" s="20">
        <f>(1325/940)^0.25-1+0.06</f>
        <v>0.1496123227657244</v>
      </c>
      <c r="E6" s="7" t="s">
        <v>6</v>
      </c>
      <c r="F6" s="58">
        <f>C6*(1+D6)^5</f>
        <v>1819.22011601923</v>
      </c>
    </row>
    <row r="7" spans="2:6" ht="24" customHeight="1">
      <c r="B7" s="6" t="s">
        <v>1</v>
      </c>
      <c r="C7" s="14">
        <f>(C8*C9)/C6</f>
        <v>0.14187417218543047</v>
      </c>
      <c r="D7" s="7"/>
      <c r="E7" s="7" t="s">
        <v>1</v>
      </c>
      <c r="F7" s="21">
        <v>0.162</v>
      </c>
    </row>
    <row r="8" spans="2:6" ht="24" customHeight="1">
      <c r="B8" s="6" t="s">
        <v>9</v>
      </c>
      <c r="C8" s="8">
        <v>38.6</v>
      </c>
      <c r="D8" s="12"/>
      <c r="E8" s="7" t="s">
        <v>9</v>
      </c>
      <c r="F8" s="11">
        <f>215/4.75</f>
        <v>45.26315789473684</v>
      </c>
    </row>
    <row r="9" spans="2:6" ht="24" customHeight="1">
      <c r="B9" s="6" t="s">
        <v>10</v>
      </c>
      <c r="C9" s="15">
        <v>3.33</v>
      </c>
      <c r="D9" s="18">
        <f>(F9/C9)^0.2-1</f>
        <v>0.14351597488130907</v>
      </c>
      <c r="E9" s="7" t="s">
        <v>10</v>
      </c>
      <c r="F9" s="22">
        <f>F6*F7/F8</f>
        <v>6.511115717566501</v>
      </c>
    </row>
    <row r="10" spans="2:6" ht="24" customHeight="1">
      <c r="B10" s="6" t="s">
        <v>2</v>
      </c>
      <c r="C10" s="16">
        <f>C11/C9</f>
        <v>13.411411411411411</v>
      </c>
      <c r="D10" s="17"/>
      <c r="E10" s="7" t="s">
        <v>8</v>
      </c>
      <c r="F10" s="23">
        <v>16</v>
      </c>
    </row>
    <row r="11" spans="2:6" ht="24" customHeight="1">
      <c r="B11" s="6" t="s">
        <v>18</v>
      </c>
      <c r="C11" s="34">
        <v>44.66</v>
      </c>
      <c r="D11" s="18">
        <f>(F11/C11)^0.2-1</f>
        <v>0.18459892870669536</v>
      </c>
      <c r="E11" s="7" t="s">
        <v>5</v>
      </c>
      <c r="F11" s="22">
        <f>F9*F10</f>
        <v>104.17785148106401</v>
      </c>
    </row>
    <row r="12" spans="2:6" ht="5.25" customHeight="1">
      <c r="B12" s="6"/>
      <c r="C12" s="17"/>
      <c r="D12" s="17"/>
      <c r="E12" s="7"/>
      <c r="F12" s="9"/>
    </row>
    <row r="13" spans="2:6" ht="24" customHeight="1">
      <c r="B13" s="10" t="s">
        <v>7</v>
      </c>
      <c r="C13" s="17"/>
      <c r="D13" s="18">
        <f>F13*F9/F11</f>
        <v>0</v>
      </c>
      <c r="E13" s="7" t="s">
        <v>11</v>
      </c>
      <c r="F13" s="42">
        <v>0</v>
      </c>
    </row>
    <row r="14" spans="2:6" ht="6.75" customHeight="1">
      <c r="B14" s="10"/>
      <c r="C14" s="17"/>
      <c r="D14" s="18"/>
      <c r="E14" s="7"/>
      <c r="F14" s="9"/>
    </row>
    <row r="15" spans="2:6" ht="23.25" thickBot="1">
      <c r="B15" s="5" t="s">
        <v>3</v>
      </c>
      <c r="C15" s="4"/>
      <c r="D15" s="19">
        <f>D11+D13</f>
        <v>0.18459892870669536</v>
      </c>
      <c r="E15" s="2"/>
      <c r="F15" s="3"/>
    </row>
    <row r="16" ht="7.5" customHeight="1" thickBot="1"/>
    <row r="17" spans="5:6" ht="24" customHeight="1" thickBot="1">
      <c r="E17" s="24" t="s">
        <v>15</v>
      </c>
      <c r="F17" s="24"/>
    </row>
    <row r="18" spans="2:6" ht="24" customHeight="1">
      <c r="B18" s="43" t="s">
        <v>19</v>
      </c>
      <c r="C18" s="44">
        <v>0.162</v>
      </c>
      <c r="D18" s="45">
        <f>(((D13*5*(C11+F11)/2)+F11))/((1+C18)^5)</f>
        <v>49.175043890607334</v>
      </c>
      <c r="E18" s="36" t="s">
        <v>17</v>
      </c>
      <c r="F18" s="39">
        <v>3.95</v>
      </c>
    </row>
    <row r="19" spans="4:6" ht="24" customHeight="1">
      <c r="D19" s="43"/>
      <c r="E19" s="37" t="s">
        <v>12</v>
      </c>
      <c r="F19" s="40">
        <v>40908</v>
      </c>
    </row>
    <row r="20" spans="2:6" ht="24" customHeight="1">
      <c r="B20" s="43" t="s">
        <v>20</v>
      </c>
      <c r="C20" s="44">
        <v>0.01</v>
      </c>
      <c r="D20" s="46">
        <f>(((D13*5*(C11+F11)/2)+F11))/((1+C20)^5)</f>
        <v>99.12165109282432</v>
      </c>
      <c r="E20" s="37" t="s">
        <v>13</v>
      </c>
      <c r="F20" s="41">
        <v>0.243</v>
      </c>
    </row>
    <row r="21" spans="5:6" ht="24" customHeight="1">
      <c r="E21" s="37" t="s">
        <v>14</v>
      </c>
      <c r="F21" s="22">
        <f ca="1">F18*(1+F20)^((TODAY()+5*365-F19)/365)</f>
        <v>8.77331623823427</v>
      </c>
    </row>
    <row r="22" spans="5:6" ht="24" customHeight="1" thickBot="1">
      <c r="E22" s="38" t="s">
        <v>16</v>
      </c>
      <c r="F22" s="35">
        <f>(F9-F21)/F21</f>
        <v>-0.25785010584812385</v>
      </c>
    </row>
  </sheetData>
  <sheetProtection/>
  <conditionalFormatting sqref="F22">
    <cfRule type="cellIs" priority="1" dxfId="0" operator="lessThan" stopIfTrue="1">
      <formula>0</formula>
    </cfRule>
  </conditionalFormatting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E5"/>
  <sheetViews>
    <sheetView tabSelected="1" workbookViewId="0" topLeftCell="A1">
      <selection activeCell="N29" sqref="N29"/>
    </sheetView>
  </sheetViews>
  <sheetFormatPr defaultColWidth="9.140625" defaultRowHeight="12.75"/>
  <cols>
    <col min="2" max="2" width="18.421875" style="0" customWidth="1"/>
  </cols>
  <sheetData>
    <row r="2" spans="3:31" ht="12.75">
      <c r="C2" s="47">
        <v>38352</v>
      </c>
      <c r="D2" s="47">
        <v>38442</v>
      </c>
      <c r="E2" s="47">
        <v>38533</v>
      </c>
      <c r="F2" s="47">
        <v>38625</v>
      </c>
      <c r="G2" s="47">
        <v>38717</v>
      </c>
      <c r="H2" s="47">
        <v>38807</v>
      </c>
      <c r="I2" s="47">
        <v>38898</v>
      </c>
      <c r="J2" s="47">
        <v>38990</v>
      </c>
      <c r="K2" s="47">
        <v>39082</v>
      </c>
      <c r="L2" s="47">
        <v>39172</v>
      </c>
      <c r="M2" s="47">
        <v>39263</v>
      </c>
      <c r="N2" s="47">
        <v>39355</v>
      </c>
      <c r="O2" s="47">
        <v>39447</v>
      </c>
      <c r="P2" s="47">
        <v>39538</v>
      </c>
      <c r="Q2" s="47">
        <v>39629</v>
      </c>
      <c r="R2" s="47">
        <v>39721</v>
      </c>
      <c r="S2" s="47">
        <v>39813</v>
      </c>
      <c r="T2" s="47">
        <v>39903</v>
      </c>
      <c r="U2" s="47">
        <v>39994</v>
      </c>
      <c r="V2" s="47">
        <v>40086</v>
      </c>
      <c r="W2" s="47">
        <v>40178</v>
      </c>
      <c r="X2" s="47">
        <v>40268</v>
      </c>
      <c r="Y2" s="47">
        <v>40359</v>
      </c>
      <c r="Z2" s="47">
        <v>40451</v>
      </c>
      <c r="AA2" s="47">
        <v>40543</v>
      </c>
      <c r="AB2" s="47">
        <v>40633</v>
      </c>
      <c r="AC2" s="47">
        <v>40724</v>
      </c>
      <c r="AD2" s="47">
        <v>40816</v>
      </c>
      <c r="AE2" s="47">
        <v>40908</v>
      </c>
    </row>
    <row r="3" spans="2:25" ht="12.75">
      <c r="B3" t="s">
        <v>30</v>
      </c>
      <c r="C3" s="59">
        <v>15.66</v>
      </c>
      <c r="D3" s="59">
        <v>11.91</v>
      </c>
      <c r="E3" s="59">
        <v>8.2</v>
      </c>
      <c r="F3" s="59">
        <v>8.02</v>
      </c>
      <c r="G3" s="59">
        <v>9.21</v>
      </c>
      <c r="H3" s="59">
        <v>13.51</v>
      </c>
      <c r="I3" s="59">
        <v>12.85</v>
      </c>
      <c r="J3" s="59">
        <v>15.77</v>
      </c>
      <c r="K3" s="59">
        <v>19.98</v>
      </c>
      <c r="L3" s="59">
        <v>23.67</v>
      </c>
      <c r="M3" s="59">
        <v>33.63</v>
      </c>
      <c r="N3" s="59">
        <v>36.6</v>
      </c>
      <c r="O3" s="59">
        <v>51.69</v>
      </c>
      <c r="P3" s="59">
        <v>35.94</v>
      </c>
      <c r="Q3" s="59">
        <v>46.4</v>
      </c>
      <c r="R3" s="59">
        <v>34.69</v>
      </c>
      <c r="S3" s="59">
        <v>26.62</v>
      </c>
      <c r="T3" s="59">
        <v>17.68</v>
      </c>
      <c r="U3" s="59">
        <v>23.42</v>
      </c>
      <c r="V3" s="59">
        <v>28.28</v>
      </c>
      <c r="W3" s="59">
        <v>33.91</v>
      </c>
      <c r="X3" s="59">
        <v>46</v>
      </c>
      <c r="Y3" s="59">
        <v>47.62</v>
      </c>
    </row>
    <row r="4" spans="2:26" ht="12.75">
      <c r="B4" t="s">
        <v>31</v>
      </c>
      <c r="C4" s="56"/>
      <c r="D4" s="56">
        <v>-0.018</v>
      </c>
      <c r="E4" s="56">
        <v>0.094</v>
      </c>
      <c r="F4" s="56">
        <v>0.122</v>
      </c>
      <c r="G4" s="56">
        <v>0.17</v>
      </c>
      <c r="H4" s="56">
        <v>0.097</v>
      </c>
      <c r="I4" s="56">
        <v>0.107</v>
      </c>
      <c r="J4" s="56">
        <v>0.089</v>
      </c>
      <c r="K4" s="56">
        <v>0.055</v>
      </c>
      <c r="L4" s="56">
        <v>0.061</v>
      </c>
      <c r="M4" s="56">
        <v>0.047</v>
      </c>
      <c r="N4" s="56">
        <v>0.078</v>
      </c>
      <c r="O4" s="56">
        <v>0.142</v>
      </c>
      <c r="P4" s="56">
        <v>0.195</v>
      </c>
      <c r="Q4" s="56">
        <v>0.17</v>
      </c>
      <c r="R4" s="56">
        <v>0.174</v>
      </c>
      <c r="S4" s="56">
        <v>0.231</v>
      </c>
      <c r="T4" s="56">
        <v>0.256</v>
      </c>
      <c r="U4" s="56">
        <v>0.182</v>
      </c>
      <c r="V4" s="56">
        <v>0.143</v>
      </c>
      <c r="W4" s="56">
        <v>0.107</v>
      </c>
      <c r="X4" s="56">
        <v>0.113</v>
      </c>
      <c r="Y4" s="56">
        <v>0.119</v>
      </c>
      <c r="Z4" s="53"/>
    </row>
    <row r="5" spans="2:26" ht="12.75">
      <c r="B5" t="s">
        <v>29</v>
      </c>
      <c r="C5" s="54"/>
      <c r="D5" s="54">
        <v>48.8</v>
      </c>
      <c r="E5" s="54">
        <v>49.1</v>
      </c>
      <c r="F5" s="54">
        <v>64.9</v>
      </c>
      <c r="G5" s="54">
        <v>67.7</v>
      </c>
      <c r="H5" s="54">
        <v>60.8</v>
      </c>
      <c r="I5" s="54">
        <v>57.8</v>
      </c>
      <c r="J5" s="54">
        <v>60.1</v>
      </c>
      <c r="K5" s="54">
        <v>66.2</v>
      </c>
      <c r="L5" s="54">
        <v>69.2</v>
      </c>
      <c r="M5" s="54">
        <v>65.9</v>
      </c>
      <c r="N5" s="54">
        <v>76.5</v>
      </c>
      <c r="O5" s="54">
        <v>76.9</v>
      </c>
      <c r="P5" s="54">
        <v>77.7</v>
      </c>
      <c r="Q5" s="54">
        <v>83.5</v>
      </c>
      <c r="R5" s="54">
        <v>81.7</v>
      </c>
      <c r="S5" s="54">
        <v>82</v>
      </c>
      <c r="T5" s="54">
        <v>80.2</v>
      </c>
      <c r="U5" s="54">
        <v>83.7</v>
      </c>
      <c r="V5" s="54">
        <v>80.9</v>
      </c>
      <c r="W5" s="54">
        <v>81.5</v>
      </c>
      <c r="X5" s="55">
        <v>81.4</v>
      </c>
      <c r="Y5" s="55">
        <v>85.3</v>
      </c>
      <c r="Z5" s="53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U3"/>
  <sheetViews>
    <sheetView workbookViewId="0" topLeftCell="Q1">
      <selection activeCell="Q3" sqref="Q3"/>
    </sheetView>
  </sheetViews>
  <sheetFormatPr defaultColWidth="9.140625" defaultRowHeight="12.75"/>
  <cols>
    <col min="1" max="1" width="3.8515625" style="0" customWidth="1"/>
    <col min="46" max="47" width="0" style="0" hidden="1" customWidth="1"/>
  </cols>
  <sheetData>
    <row r="2" spans="3:47" ht="12.75">
      <c r="C2" s="47">
        <v>38352</v>
      </c>
      <c r="D2" s="47">
        <v>38442</v>
      </c>
      <c r="E2" s="47">
        <v>38533</v>
      </c>
      <c r="F2" s="47">
        <v>38625</v>
      </c>
      <c r="G2" s="47">
        <v>38717</v>
      </c>
      <c r="H2" s="47">
        <v>38807</v>
      </c>
      <c r="I2" s="47">
        <v>38898</v>
      </c>
      <c r="J2" s="47">
        <v>38990</v>
      </c>
      <c r="K2" s="47">
        <v>39082</v>
      </c>
      <c r="L2" s="47">
        <v>39172</v>
      </c>
      <c r="M2" s="47">
        <v>39263</v>
      </c>
      <c r="N2" s="47">
        <v>39355</v>
      </c>
      <c r="O2" s="47">
        <v>39447</v>
      </c>
      <c r="P2" s="47">
        <v>39538</v>
      </c>
      <c r="Q2" s="47">
        <v>39629</v>
      </c>
      <c r="R2" s="47">
        <v>39721</v>
      </c>
      <c r="S2" s="47">
        <v>39813</v>
      </c>
      <c r="T2" s="47">
        <v>39903</v>
      </c>
      <c r="U2" s="47">
        <v>39994</v>
      </c>
      <c r="V2" s="47">
        <v>40086</v>
      </c>
      <c r="W2" s="47">
        <v>40178</v>
      </c>
      <c r="X2" s="47">
        <v>40268</v>
      </c>
      <c r="Y2" s="47">
        <v>40359</v>
      </c>
      <c r="Z2" s="47">
        <v>40451</v>
      </c>
      <c r="AA2" s="47">
        <v>40543</v>
      </c>
      <c r="AB2" s="47">
        <v>40633</v>
      </c>
      <c r="AC2" s="47">
        <v>40724</v>
      </c>
      <c r="AD2" s="47">
        <v>40816</v>
      </c>
      <c r="AE2" s="47">
        <v>40908</v>
      </c>
      <c r="AF2" s="47">
        <v>40999</v>
      </c>
      <c r="AG2" s="47">
        <v>41090</v>
      </c>
      <c r="AH2" s="47">
        <v>41182</v>
      </c>
      <c r="AI2" s="47">
        <v>41274</v>
      </c>
      <c r="AJ2" s="47">
        <v>41364</v>
      </c>
      <c r="AK2" s="47">
        <v>41455</v>
      </c>
      <c r="AL2" s="47">
        <v>41547</v>
      </c>
      <c r="AM2" s="47">
        <v>41639</v>
      </c>
      <c r="AN2" s="47">
        <v>41729</v>
      </c>
      <c r="AO2" s="47">
        <v>41820</v>
      </c>
      <c r="AP2" s="47">
        <v>41912</v>
      </c>
      <c r="AQ2" s="47">
        <v>42004</v>
      </c>
      <c r="AR2" s="47">
        <v>42094</v>
      </c>
      <c r="AS2" s="47">
        <v>42185</v>
      </c>
      <c r="AT2" s="47">
        <v>42308</v>
      </c>
      <c r="AU2" s="47">
        <v>42400</v>
      </c>
    </row>
    <row r="3" spans="2:43" ht="12.75">
      <c r="B3" t="s">
        <v>21</v>
      </c>
      <c r="C3" s="48">
        <v>215</v>
      </c>
      <c r="D3" s="48"/>
      <c r="E3" s="48"/>
      <c r="F3" s="48"/>
      <c r="G3" s="48">
        <v>265</v>
      </c>
      <c r="H3" s="48"/>
      <c r="I3" s="48"/>
      <c r="J3" s="48"/>
      <c r="K3" s="48">
        <v>304</v>
      </c>
      <c r="L3" s="48"/>
      <c r="M3" s="48"/>
      <c r="N3" s="48"/>
      <c r="O3" s="48">
        <v>449</v>
      </c>
      <c r="P3" s="48">
        <v>474</v>
      </c>
      <c r="Q3" s="48">
        <v>512</v>
      </c>
      <c r="R3" s="48">
        <v>622</v>
      </c>
      <c r="S3" s="48">
        <v>689</v>
      </c>
      <c r="T3" s="48">
        <v>725</v>
      </c>
      <c r="U3" s="48">
        <v>737</v>
      </c>
      <c r="V3" s="48">
        <v>768</v>
      </c>
      <c r="W3" s="48">
        <v>813</v>
      </c>
      <c r="X3" s="48">
        <v>835</v>
      </c>
      <c r="Y3" s="48">
        <v>869</v>
      </c>
      <c r="Z3" s="48">
        <v>906</v>
      </c>
      <c r="AA3" s="48">
        <v>940</v>
      </c>
      <c r="AB3" s="60">
        <f>940+24.1</f>
        <v>964.1</v>
      </c>
      <c r="AC3" s="48">
        <f>964+18</f>
        <v>982</v>
      </c>
      <c r="AD3" s="48">
        <f>982+25</f>
        <v>1007</v>
      </c>
      <c r="AE3" s="48">
        <v>1050</v>
      </c>
      <c r="AM3" s="48"/>
      <c r="AQ3" s="48">
        <v>1325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Q3"/>
  <sheetViews>
    <sheetView workbookViewId="0" topLeftCell="A1">
      <selection activeCell="R10" sqref="R10"/>
    </sheetView>
  </sheetViews>
  <sheetFormatPr defaultColWidth="9.140625" defaultRowHeight="12.75"/>
  <cols>
    <col min="1" max="1" width="3.28125" style="0" customWidth="1"/>
    <col min="2" max="2" width="18.421875" style="0" customWidth="1"/>
    <col min="3" max="6" width="0" style="0" hidden="1" customWidth="1"/>
  </cols>
  <sheetData>
    <row r="2" spans="3:17" ht="12.75">
      <c r="C2">
        <v>2000</v>
      </c>
      <c r="D2">
        <v>2001</v>
      </c>
      <c r="E2">
        <v>2002</v>
      </c>
      <c r="F2">
        <v>2003</v>
      </c>
      <c r="G2">
        <v>2004</v>
      </c>
      <c r="H2">
        <v>2005</v>
      </c>
      <c r="I2">
        <v>2006</v>
      </c>
      <c r="J2">
        <v>2007</v>
      </c>
      <c r="K2">
        <v>2008</v>
      </c>
      <c r="L2">
        <v>2009</v>
      </c>
      <c r="M2" t="s">
        <v>22</v>
      </c>
      <c r="N2" t="s">
        <v>23</v>
      </c>
      <c r="O2" t="s">
        <v>24</v>
      </c>
      <c r="P2" t="s">
        <v>25</v>
      </c>
      <c r="Q2" t="s">
        <v>26</v>
      </c>
    </row>
    <row r="3" spans="2:17" ht="12.75">
      <c r="B3" t="s">
        <v>27</v>
      </c>
      <c r="C3" s="49">
        <v>0.062</v>
      </c>
      <c r="D3" s="49">
        <v>0.033</v>
      </c>
      <c r="E3" s="49">
        <v>0.038</v>
      </c>
      <c r="F3" s="49">
        <v>0.073</v>
      </c>
      <c r="G3" s="49">
        <v>0.119</v>
      </c>
      <c r="H3" s="49">
        <v>0.12</v>
      </c>
      <c r="I3" s="49">
        <v>0.136</v>
      </c>
      <c r="J3" s="49">
        <v>0.148</v>
      </c>
      <c r="K3" s="49">
        <v>0.139</v>
      </c>
      <c r="L3" s="49">
        <v>0.144</v>
      </c>
      <c r="M3" s="49">
        <v>0.144</v>
      </c>
      <c r="N3" s="50">
        <v>0.148</v>
      </c>
      <c r="O3" s="49"/>
      <c r="P3" s="49"/>
      <c r="Q3" s="49">
        <v>0.162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S3"/>
  <sheetViews>
    <sheetView workbookViewId="0" topLeftCell="A1">
      <selection activeCell="I36" sqref="I36"/>
    </sheetView>
  </sheetViews>
  <sheetFormatPr defaultColWidth="9.140625" defaultRowHeight="12.75"/>
  <cols>
    <col min="1" max="1" width="4.140625" style="0" customWidth="1"/>
    <col min="2" max="2" width="18.421875" style="0" customWidth="1"/>
    <col min="3" max="5" width="9.140625" style="0" customWidth="1"/>
  </cols>
  <sheetData>
    <row r="2" spans="3:19" ht="12.75">
      <c r="C2">
        <v>1998</v>
      </c>
      <c r="D2">
        <v>1999</v>
      </c>
      <c r="E2">
        <v>2000</v>
      </c>
      <c r="F2">
        <v>2001</v>
      </c>
      <c r="G2">
        <v>2002</v>
      </c>
      <c r="H2">
        <v>2003</v>
      </c>
      <c r="I2">
        <v>2004</v>
      </c>
      <c r="J2">
        <v>2005</v>
      </c>
      <c r="K2">
        <v>2006</v>
      </c>
      <c r="L2">
        <v>2007</v>
      </c>
      <c r="M2">
        <v>2008</v>
      </c>
      <c r="N2">
        <v>2009</v>
      </c>
      <c r="O2" t="s">
        <v>22</v>
      </c>
      <c r="P2" t="s">
        <v>23</v>
      </c>
      <c r="Q2" t="s">
        <v>24</v>
      </c>
      <c r="R2" t="s">
        <v>25</v>
      </c>
      <c r="S2" t="s">
        <v>26</v>
      </c>
    </row>
    <row r="3" spans="2:19" ht="12.75">
      <c r="B3" t="s">
        <v>28</v>
      </c>
      <c r="C3" s="51"/>
      <c r="D3" s="51">
        <v>9.1</v>
      </c>
      <c r="E3" s="51">
        <v>5.4</v>
      </c>
      <c r="F3" s="51">
        <v>12.6</v>
      </c>
      <c r="G3" s="51">
        <v>11.3</v>
      </c>
      <c r="H3" s="51">
        <v>11.8</v>
      </c>
      <c r="I3" s="51">
        <v>14.4</v>
      </c>
      <c r="J3" s="51">
        <v>11.5</v>
      </c>
      <c r="K3" s="51">
        <v>13.2</v>
      </c>
      <c r="L3" s="51">
        <v>19.2</v>
      </c>
      <c r="M3" s="51">
        <v>15</v>
      </c>
      <c r="N3" s="51">
        <v>7.8</v>
      </c>
      <c r="O3" s="51">
        <v>14.5</v>
      </c>
      <c r="P3" s="52"/>
      <c r="Q3" s="51"/>
      <c r="R3" s="51"/>
      <c r="S3" s="51">
        <v>16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Kurt Kowitz</dc:creator>
  <cp:keywords/>
  <dc:description/>
  <cp:lastModifiedBy>Mark Robertson</cp:lastModifiedBy>
  <dcterms:created xsi:type="dcterms:W3CDTF">2008-05-05T11:24:44Z</dcterms:created>
  <dcterms:modified xsi:type="dcterms:W3CDTF">2010-09-01T14:27:01Z</dcterms:modified>
  <cp:category/>
  <cp:version/>
  <cp:contentType/>
  <cp:contentStatus/>
</cp:coreProperties>
</file>