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256" windowHeight="12840" activeTab="0"/>
  </bookViews>
  <sheets>
    <sheet name="Calculator" sheetId="1" r:id="rId1"/>
    <sheet name="Example" sheetId="2" r:id="rId2"/>
  </sheets>
  <definedNames>
    <definedName name="_xlnm.Print_Area" localSheetId="0">'Calculator'!$A$1:$M$37</definedName>
    <definedName name="_xlnm.Print_Area" localSheetId="1">'Example'!$A$1:$M$40</definedName>
  </definedNames>
  <calcPr fullCalcOnLoad="1"/>
</workbook>
</file>

<file path=xl/sharedStrings.xml><?xml version="1.0" encoding="utf-8"?>
<sst xmlns="http://schemas.openxmlformats.org/spreadsheetml/2006/main" count="64" uniqueCount="33">
  <si>
    <t>Cost Basis Calculator</t>
  </si>
  <si>
    <t>Mondelēz International Common Stock (MDLZ)</t>
  </si>
  <si>
    <t>Kraft Foods Group Common Stock (KRFT)</t>
  </si>
  <si>
    <t># of Shares Owned</t>
  </si>
  <si>
    <t>NASDAQ Closing Price (10/2/2012)</t>
  </si>
  <si>
    <t>Aggregate Cost Basis of KFT Shares Owned</t>
  </si>
  <si>
    <t>Implied per share Cost Basis</t>
  </si>
  <si>
    <t>Fair Market Value (10/2/2012)</t>
  </si>
  <si>
    <t>Total</t>
  </si>
  <si>
    <t>Percentage of FMV</t>
  </si>
  <si>
    <t>Allocated Cost Basis</t>
  </si>
  <si>
    <t>Cost Basis per Share</t>
  </si>
  <si>
    <t>Cost Basis Calculation</t>
  </si>
  <si>
    <t>KRFT Fractional Share Treatment</t>
  </si>
  <si>
    <t>Fractional Shares of KRFT From Spin-off</t>
  </si>
  <si>
    <t>Cash Received In Lieu of Fractional Share</t>
  </si>
  <si>
    <t>Cost Basis of Fractional Share</t>
  </si>
  <si>
    <t>Gain/(Loss) on Sale of Fractional Share</t>
  </si>
  <si>
    <t># of KFT Shares Owned on Oct. 1, 2012</t>
  </si>
  <si>
    <t>Input into shaded cells:</t>
  </si>
  <si>
    <r>
      <t>Sale Price of Fractional Share</t>
    </r>
    <r>
      <rPr>
        <vertAlign val="superscript"/>
        <sz val="11"/>
        <color indexed="8"/>
        <rFont val="Verdana"/>
        <family val="2"/>
      </rPr>
      <t>(1)</t>
    </r>
  </si>
  <si>
    <t>Enter the number of shares of KFT owned here</t>
  </si>
  <si>
    <t>Enter the aggregate cost basis of those KFT shares here</t>
  </si>
  <si>
    <t>If you held 200 shares of KFT on October 1, 2012 that you originally purchased for $40.75 per share, you would complete the calculator as follows:</t>
  </si>
  <si>
    <t>EXAMPLE:</t>
  </si>
  <si>
    <t xml:space="preserve">(1) In accordance with the Separation and Distribution Agreement, the distribution agent aggregated all fractional shares into whole shares, sold the whole shares in the </t>
  </si>
  <si>
    <t>open market at the prevailing market prices (which was $45.574) and distributed the aggregate cash proceeds of the sales pro rata (based on the fractional share such</t>
  </si>
  <si>
    <t>holder would otherwise be entitled to receive) to each holder who otherwise would have been entitled to receive a fractional share in the Distribution.</t>
  </si>
  <si>
    <t xml:space="preserve">This Mondelēz International, Inc. cost basis calculator is intended for informational purposes only.  The information provided by this cost basis calculator does not </t>
  </si>
  <si>
    <t xml:space="preserve">purport to be complete or to describe the consequences that apply to particular categories of Mondelēz International shareholders (for example, shareholders who </t>
  </si>
  <si>
    <t xml:space="preserve">did not hold their shares of Kraft Foods Inc. common stock continuously from the record date until the time of the distribution, who sold shares of Kraft Foods Group </t>
  </si>
  <si>
    <t xml:space="preserve">common stock or who acquired blocks of Kraft Foods Inc. common stock at different times and prices).  Mondelēz International shareholders are encouraged to consult </t>
  </si>
  <si>
    <t>with their tax advisors for questions on their particular circumstances and their own specific tax position.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</si>
</sst>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&quot;$&quot;\ #,##0.00_);_(&quot;$&quot;\ \(#,##0.00\);_(* &quot;-&quot;_);_(@_)"/>
    <numFmt numFmtId="168" formatCode="_(&quot;$&quot;\ #,##0.000_);_(&quot;$&quot;\ \(#,##0.000\);_(* &quot;-&quot;_);_(@_)"/>
  </numFmts>
  <fonts count="53">
    <font>
      <sz val="11"/>
      <color theme="1"/>
      <name val="Verdana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i/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i/>
      <sz val="11"/>
      <color theme="1"/>
      <name val="Verdana"/>
      <family val="2"/>
    </font>
    <font>
      <b/>
      <u val="single"/>
      <sz val="11"/>
      <color theme="1"/>
      <name val="Verdana"/>
      <family val="2"/>
    </font>
    <font>
      <b/>
      <i/>
      <u val="single"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44" fontId="0" fillId="0" borderId="0" xfId="44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4" fontId="47" fillId="0" borderId="0" xfId="44" applyFont="1" applyAlignment="1">
      <alignment/>
    </xf>
    <xf numFmtId="165" fontId="47" fillId="0" borderId="0" xfId="42" applyNumberFormat="1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167" fontId="47" fillId="0" borderId="0" xfId="0" applyNumberFormat="1" applyFont="1" applyAlignment="1">
      <alignment/>
    </xf>
    <xf numFmtId="167" fontId="47" fillId="0" borderId="0" xfId="44" applyNumberFormat="1" applyFont="1" applyAlignment="1">
      <alignment/>
    </xf>
    <xf numFmtId="167" fontId="47" fillId="0" borderId="11" xfId="0" applyNumberFormat="1" applyFont="1" applyBorder="1" applyAlignment="1">
      <alignment/>
    </xf>
    <xf numFmtId="167" fontId="48" fillId="0" borderId="0" xfId="0" applyNumberFormat="1" applyFont="1" applyAlignment="1">
      <alignment/>
    </xf>
    <xf numFmtId="167" fontId="47" fillId="0" borderId="11" xfId="44" applyNumberFormat="1" applyFont="1" applyBorder="1" applyAlignment="1">
      <alignment/>
    </xf>
    <xf numFmtId="168" fontId="47" fillId="0" borderId="0" xfId="44" applyNumberFormat="1" applyFont="1" applyAlignment="1">
      <alignment/>
    </xf>
    <xf numFmtId="0" fontId="46" fillId="0" borderId="0" xfId="0" applyFont="1" applyAlignment="1">
      <alignment horizontal="center"/>
    </xf>
    <xf numFmtId="166" fontId="47" fillId="0" borderId="0" xfId="57" applyNumberFormat="1" applyFont="1" applyAlignment="1">
      <alignment/>
    </xf>
    <xf numFmtId="166" fontId="48" fillId="0" borderId="0" xfId="57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2"/>
    </xf>
    <xf numFmtId="168" fontId="47" fillId="0" borderId="0" xfId="0" applyNumberFormat="1" applyFont="1" applyAlignment="1">
      <alignment/>
    </xf>
    <xf numFmtId="168" fontId="47" fillId="0" borderId="11" xfId="44" applyNumberFormat="1" applyFont="1" applyBorder="1" applyAlignment="1">
      <alignment/>
    </xf>
    <xf numFmtId="167" fontId="47" fillId="0" borderId="0" xfId="0" applyNumberFormat="1" applyFont="1" applyBorder="1" applyAlignment="1">
      <alignment/>
    </xf>
    <xf numFmtId="167" fontId="47" fillId="0" borderId="0" xfId="44" applyNumberFormat="1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164" fontId="47" fillId="11" borderId="12" xfId="42" applyNumberFormat="1" applyFont="1" applyFill="1" applyBorder="1" applyAlignment="1" applyProtection="1">
      <alignment/>
      <protection locked="0"/>
    </xf>
    <xf numFmtId="167" fontId="47" fillId="11" borderId="12" xfId="44" applyNumberFormat="1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47" fillId="11" borderId="12" xfId="42" applyNumberFormat="1" applyFont="1" applyFill="1" applyBorder="1" applyAlignment="1" applyProtection="1">
      <alignment/>
      <protection/>
    </xf>
    <xf numFmtId="167" fontId="47" fillId="11" borderId="12" xfId="44" applyNumberFormat="1" applyFont="1" applyFill="1" applyBorder="1" applyAlignment="1" applyProtection="1">
      <alignment/>
      <protection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3533775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3732" b="33114"/>
        <a:stretch>
          <a:fillRect/>
        </a:stretch>
      </xdr:blipFill>
      <xdr:spPr>
        <a:xfrm>
          <a:off x="0" y="0"/>
          <a:ext cx="3533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3</xdr:col>
      <xdr:colOff>257175</xdr:colOff>
      <xdr:row>7</xdr:row>
      <xdr:rowOff>114300</xdr:rowOff>
    </xdr:to>
    <xdr:sp>
      <xdr:nvSpPr>
        <xdr:cNvPr id="2" name="Straight Arrow Connector 3"/>
        <xdr:cNvSpPr>
          <a:spLocks/>
        </xdr:cNvSpPr>
      </xdr:nvSpPr>
      <xdr:spPr>
        <a:xfrm flipH="1">
          <a:off x="5314950" y="1371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257175</xdr:colOff>
      <xdr:row>8</xdr:row>
      <xdr:rowOff>95250</xdr:rowOff>
    </xdr:to>
    <xdr:sp>
      <xdr:nvSpPr>
        <xdr:cNvPr id="3" name="Straight Arrow Connector 4"/>
        <xdr:cNvSpPr>
          <a:spLocks/>
        </xdr:cNvSpPr>
      </xdr:nvSpPr>
      <xdr:spPr>
        <a:xfrm flipH="1">
          <a:off x="5314950" y="1524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3533775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3732" b="33114"/>
        <a:stretch>
          <a:fillRect/>
        </a:stretch>
      </xdr:blipFill>
      <xdr:spPr>
        <a:xfrm>
          <a:off x="0" y="0"/>
          <a:ext cx="3533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</xdr:row>
      <xdr:rowOff>114300</xdr:rowOff>
    </xdr:from>
    <xdr:to>
      <xdr:col>3</xdr:col>
      <xdr:colOff>257175</xdr:colOff>
      <xdr:row>11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H="1">
          <a:off x="5267325" y="2076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257175</xdr:colOff>
      <xdr:row>12</xdr:row>
      <xdr:rowOff>95250</xdr:rowOff>
    </xdr:to>
    <xdr:sp>
      <xdr:nvSpPr>
        <xdr:cNvPr id="3" name="Straight Arrow Connector 3"/>
        <xdr:cNvSpPr>
          <a:spLocks/>
        </xdr:cNvSpPr>
      </xdr:nvSpPr>
      <xdr:spPr>
        <a:xfrm flipH="1">
          <a:off x="5267325" y="22288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showGridLines="0" tabSelected="1" zoomScalePageLayoutView="0" workbookViewId="0" topLeftCell="A1">
      <selection activeCell="B10" sqref="B10"/>
    </sheetView>
  </sheetViews>
  <sheetFormatPr defaultColWidth="8.796875" defaultRowHeight="14.25"/>
  <cols>
    <col min="1" max="1" width="39.296875" style="0" customWidth="1"/>
    <col min="2" max="2" width="15.8984375" style="0" customWidth="1"/>
    <col min="3" max="3" width="0.4921875" style="0" customWidth="1"/>
    <col min="4" max="4" width="10.3984375" style="0" customWidth="1"/>
    <col min="5" max="5" width="0.3046875" style="0" customWidth="1"/>
    <col min="6" max="6" width="16.09765625" style="0" customWidth="1"/>
    <col min="7" max="7" width="0.59375" style="0" customWidth="1"/>
    <col min="8" max="8" width="8.59765625" style="0" customWidth="1"/>
    <col min="9" max="9" width="0.40625" style="0" customWidth="1"/>
    <col min="10" max="10" width="16.19921875" style="0" customWidth="1"/>
    <col min="11" max="11" width="0.4921875" style="0" customWidth="1"/>
    <col min="12" max="12" width="9.09765625" style="0" customWidth="1"/>
    <col min="13" max="13" width="1.69921875" style="0" customWidth="1"/>
  </cols>
  <sheetData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2" ht="13.5">
      <c r="A7" s="25" t="s">
        <v>19</v>
      </c>
      <c r="B7" s="4"/>
    </row>
    <row r="8" spans="1:4" ht="13.5">
      <c r="A8" t="s">
        <v>18</v>
      </c>
      <c r="B8" s="26">
        <v>110</v>
      </c>
      <c r="D8" s="19" t="s">
        <v>21</v>
      </c>
    </row>
    <row r="9" spans="1:4" ht="13.5">
      <c r="A9" t="s">
        <v>5</v>
      </c>
      <c r="B9" s="27">
        <v>4231.79</v>
      </c>
      <c r="D9" s="19" t="s">
        <v>22</v>
      </c>
    </row>
    <row r="10" spans="1:3" ht="13.5">
      <c r="A10" t="s">
        <v>6</v>
      </c>
      <c r="B10" s="10">
        <f>IF(B8=0," ",+B9/B8)</f>
        <v>38.47081818181818</v>
      </c>
      <c r="C10" s="2"/>
    </row>
    <row r="11" spans="2:3" ht="13.5">
      <c r="B11" s="10"/>
      <c r="C11" s="2"/>
    </row>
    <row r="12" ht="14.25" thickBot="1">
      <c r="B12" s="4"/>
    </row>
    <row r="13" spans="1:2" ht="14.25" thickBot="1">
      <c r="A13" s="8" t="s">
        <v>12</v>
      </c>
      <c r="B13" s="4"/>
    </row>
    <row r="14" spans="2:12" s="1" customFormat="1" ht="45">
      <c r="B14" s="24" t="s">
        <v>3</v>
      </c>
      <c r="D14" s="24" t="s">
        <v>4</v>
      </c>
      <c r="F14" s="24" t="s">
        <v>7</v>
      </c>
      <c r="H14" s="24" t="s">
        <v>9</v>
      </c>
      <c r="J14" s="24" t="s">
        <v>10</v>
      </c>
      <c r="L14" s="24" t="s">
        <v>11</v>
      </c>
    </row>
    <row r="15" spans="1:12" ht="13.5">
      <c r="A15" t="s">
        <v>1</v>
      </c>
      <c r="B15" s="6">
        <f>+B8</f>
        <v>110</v>
      </c>
      <c r="C15" s="6"/>
      <c r="D15" s="5">
        <v>28</v>
      </c>
      <c r="E15" s="5"/>
      <c r="F15" s="9">
        <f>+B15*D15</f>
        <v>3080</v>
      </c>
      <c r="G15" s="9"/>
      <c r="H15" s="16">
        <f>IF($F$17=0,0,+F15/$F$17)</f>
        <v>0.6490496059341678</v>
      </c>
      <c r="I15" s="16"/>
      <c r="J15" s="10">
        <f>ROUND($J$17*H15,2)</f>
        <v>2746.64</v>
      </c>
      <c r="K15" s="10"/>
      <c r="L15" s="10">
        <f>IF(B15=0,0,+J15/B15)</f>
        <v>24.969454545454543</v>
      </c>
    </row>
    <row r="16" spans="1:12" ht="13.5">
      <c r="A16" t="s">
        <v>2</v>
      </c>
      <c r="B16" s="6">
        <f>+B8/3</f>
        <v>36.666666666666664</v>
      </c>
      <c r="C16" s="6"/>
      <c r="D16" s="5">
        <v>45.42</v>
      </c>
      <c r="E16" s="5"/>
      <c r="F16" s="11">
        <f>+B16*D16</f>
        <v>1665.3999999999999</v>
      </c>
      <c r="G16" s="22"/>
      <c r="H16" s="16">
        <f>IF($F$17=0,0,+F16/$F$17)</f>
        <v>0.35095039406583217</v>
      </c>
      <c r="I16" s="16"/>
      <c r="J16" s="13">
        <f>ROUND($J$17*H16,2)</f>
        <v>1485.15</v>
      </c>
      <c r="K16" s="23"/>
      <c r="L16" s="10">
        <f>IF(B16=0,0,+J16/B16)</f>
        <v>40.50409090909091</v>
      </c>
    </row>
    <row r="17" spans="1:12" s="3" customFormat="1" ht="13.5">
      <c r="A17" s="3" t="s">
        <v>8</v>
      </c>
      <c r="B17" s="7"/>
      <c r="C17" s="7"/>
      <c r="D17" s="7"/>
      <c r="E17" s="7"/>
      <c r="F17" s="12">
        <f>SUM(F15:F16)</f>
        <v>4745.4</v>
      </c>
      <c r="G17" s="12"/>
      <c r="H17" s="17">
        <f>IF($F$17=0,0,+F17/$F$17)</f>
        <v>1</v>
      </c>
      <c r="I17" s="17"/>
      <c r="J17" s="12">
        <f>+B9</f>
        <v>4231.79</v>
      </c>
      <c r="K17" s="12"/>
      <c r="L17" s="7"/>
    </row>
    <row r="19" ht="14.25" thickBot="1"/>
    <row r="20" ht="14.25" thickBot="1">
      <c r="A20" s="8" t="s">
        <v>13</v>
      </c>
    </row>
    <row r="21" spans="1:2" ht="13.5">
      <c r="A21" t="s">
        <v>14</v>
      </c>
      <c r="B21" s="6">
        <f>B16-ROUND(B16-0.49,0)</f>
        <v>0.6666666666666643</v>
      </c>
    </row>
    <row r="22" spans="1:2" ht="15">
      <c r="A22" t="s">
        <v>20</v>
      </c>
      <c r="B22" s="21">
        <v>45.574</v>
      </c>
    </row>
    <row r="23" spans="1:2" ht="13.5">
      <c r="A23" t="s">
        <v>15</v>
      </c>
      <c r="B23" s="20">
        <f>+B21*B22</f>
        <v>30.38266666666656</v>
      </c>
    </row>
    <row r="24" spans="1:2" ht="13.5">
      <c r="A24" t="s">
        <v>16</v>
      </c>
      <c r="B24" s="21">
        <f>+L16*B21</f>
        <v>27.002727272727178</v>
      </c>
    </row>
    <row r="25" spans="1:2" ht="13.5">
      <c r="A25" t="s">
        <v>17</v>
      </c>
      <c r="B25" s="14">
        <f>+B23-B24</f>
        <v>3.379939393939381</v>
      </c>
    </row>
    <row r="28" ht="13.5">
      <c r="A28" s="18" t="s">
        <v>25</v>
      </c>
    </row>
    <row r="29" ht="13.5">
      <c r="A29" s="18" t="s">
        <v>26</v>
      </c>
    </row>
    <row r="30" ht="13.5">
      <c r="A30" s="18" t="s">
        <v>27</v>
      </c>
    </row>
    <row r="31" ht="13.5">
      <c r="A31" s="18"/>
    </row>
    <row r="32" ht="13.5">
      <c r="A32" s="18" t="s">
        <v>28</v>
      </c>
    </row>
    <row r="33" ht="13.5">
      <c r="A33" s="18" t="s">
        <v>29</v>
      </c>
    </row>
    <row r="34" ht="13.5">
      <c r="A34" s="18" t="s">
        <v>30</v>
      </c>
    </row>
    <row r="35" ht="13.5">
      <c r="A35" s="18" t="s">
        <v>31</v>
      </c>
    </row>
    <row r="36" ht="13.5">
      <c r="A36" s="18" t="s">
        <v>32</v>
      </c>
    </row>
  </sheetData>
  <sheetProtection password="C805" sheet="1" objects="1" scenarios="1" formatCells="0"/>
  <mergeCells count="1">
    <mergeCell ref="A5:M5"/>
  </mergeCells>
  <printOptions/>
  <pageMargins left="0.25" right="0.25" top="0.75" bottom="0.75" header="0.3" footer="0.3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showGridLines="0" zoomScalePageLayoutView="0" workbookViewId="0" topLeftCell="A1">
      <selection activeCell="B12" sqref="B12"/>
    </sheetView>
  </sheetViews>
  <sheetFormatPr defaultColWidth="8.796875" defaultRowHeight="14.25"/>
  <cols>
    <col min="1" max="1" width="38.796875" style="0" customWidth="1"/>
    <col min="2" max="2" width="15.8984375" style="0" customWidth="1"/>
    <col min="3" max="3" width="0.4921875" style="0" customWidth="1"/>
    <col min="4" max="4" width="10.3984375" style="0" customWidth="1"/>
    <col min="5" max="5" width="0.3046875" style="0" customWidth="1"/>
    <col min="6" max="6" width="16.09765625" style="0" customWidth="1"/>
    <col min="7" max="7" width="0.59375" style="0" customWidth="1"/>
    <col min="8" max="8" width="8.59765625" style="0" customWidth="1"/>
    <col min="9" max="9" width="0.40625" style="0" customWidth="1"/>
    <col min="10" max="10" width="16.19921875" style="0" customWidth="1"/>
    <col min="11" max="11" width="0.4921875" style="0" customWidth="1"/>
    <col min="12" max="12" width="9.09765625" style="0" customWidth="1"/>
    <col min="13" max="13" width="1.59765625" style="0" customWidth="1"/>
  </cols>
  <sheetData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4.25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ht="13.5">
      <c r="A7" s="28" t="s">
        <v>24</v>
      </c>
    </row>
    <row r="8" ht="13.5">
      <c r="A8" s="29" t="s">
        <v>23</v>
      </c>
    </row>
    <row r="11" spans="1:2" ht="13.5">
      <c r="A11" s="25" t="s">
        <v>19</v>
      </c>
      <c r="B11" s="4"/>
    </row>
    <row r="12" spans="1:4" ht="13.5">
      <c r="A12" t="s">
        <v>18</v>
      </c>
      <c r="B12" s="30">
        <v>200</v>
      </c>
      <c r="D12" s="19" t="s">
        <v>21</v>
      </c>
    </row>
    <row r="13" spans="1:4" ht="13.5">
      <c r="A13" t="s">
        <v>5</v>
      </c>
      <c r="B13" s="31">
        <v>8150</v>
      </c>
      <c r="D13" s="19" t="s">
        <v>22</v>
      </c>
    </row>
    <row r="14" spans="1:3" ht="13.5">
      <c r="A14" t="s">
        <v>6</v>
      </c>
      <c r="B14" s="10">
        <f>+B13/B12</f>
        <v>40.75</v>
      </c>
      <c r="C14" s="2"/>
    </row>
    <row r="15" spans="2:3" ht="13.5">
      <c r="B15" s="10"/>
      <c r="C15" s="2"/>
    </row>
    <row r="16" ht="14.25" thickBot="1">
      <c r="B16" s="4"/>
    </row>
    <row r="17" spans="1:2" ht="14.25" thickBot="1">
      <c r="A17" s="8" t="s">
        <v>12</v>
      </c>
      <c r="B17" s="4"/>
    </row>
    <row r="18" spans="2:12" s="1" customFormat="1" ht="45">
      <c r="B18" s="24" t="s">
        <v>3</v>
      </c>
      <c r="D18" s="24" t="s">
        <v>4</v>
      </c>
      <c r="F18" s="24" t="s">
        <v>7</v>
      </c>
      <c r="H18" s="24" t="s">
        <v>9</v>
      </c>
      <c r="J18" s="24" t="s">
        <v>10</v>
      </c>
      <c r="L18" s="24" t="s">
        <v>11</v>
      </c>
    </row>
    <row r="19" spans="1:12" ht="13.5">
      <c r="A19" t="s">
        <v>1</v>
      </c>
      <c r="B19" s="6">
        <f>+B12</f>
        <v>200</v>
      </c>
      <c r="C19" s="6"/>
      <c r="D19" s="5">
        <v>28</v>
      </c>
      <c r="E19" s="5"/>
      <c r="F19" s="9">
        <f>+B19*D19</f>
        <v>5600</v>
      </c>
      <c r="G19" s="9"/>
      <c r="H19" s="16">
        <f>+F19/$F$21</f>
        <v>0.6490496059341678</v>
      </c>
      <c r="I19" s="16"/>
      <c r="J19" s="10">
        <f>ROUND($J$21*H19,2)</f>
        <v>5289.75</v>
      </c>
      <c r="K19" s="10"/>
      <c r="L19" s="10">
        <f>+J19/B19</f>
        <v>26.44875</v>
      </c>
    </row>
    <row r="20" spans="1:12" ht="13.5">
      <c r="A20" t="s">
        <v>2</v>
      </c>
      <c r="B20" s="6">
        <f>+B12/3</f>
        <v>66.66666666666667</v>
      </c>
      <c r="C20" s="6"/>
      <c r="D20" s="5">
        <v>45.42</v>
      </c>
      <c r="E20" s="5"/>
      <c r="F20" s="11">
        <f>+B20*D20</f>
        <v>3028.0000000000005</v>
      </c>
      <c r="G20" s="22"/>
      <c r="H20" s="16">
        <f>+F20/$F$21</f>
        <v>0.3509503940658322</v>
      </c>
      <c r="I20" s="16"/>
      <c r="J20" s="13">
        <f>ROUND($J$21*H20,2)</f>
        <v>2860.25</v>
      </c>
      <c r="K20" s="23"/>
      <c r="L20" s="10">
        <f>+J20/B20</f>
        <v>42.903749999999995</v>
      </c>
    </row>
    <row r="21" spans="1:12" s="3" customFormat="1" ht="13.5">
      <c r="A21" s="3" t="s">
        <v>8</v>
      </c>
      <c r="B21" s="7"/>
      <c r="C21" s="7"/>
      <c r="D21" s="7"/>
      <c r="E21" s="7"/>
      <c r="F21" s="12">
        <f>SUM(F19:F20)</f>
        <v>8628</v>
      </c>
      <c r="G21" s="12"/>
      <c r="H21" s="17">
        <f>+F21/$F$21</f>
        <v>1</v>
      </c>
      <c r="I21" s="17"/>
      <c r="J21" s="12">
        <f>+B13</f>
        <v>8150</v>
      </c>
      <c r="K21" s="12"/>
      <c r="L21" s="7"/>
    </row>
    <row r="23" ht="14.25" thickBot="1"/>
    <row r="24" ht="14.25" thickBot="1">
      <c r="A24" s="8" t="s">
        <v>13</v>
      </c>
    </row>
    <row r="25" spans="1:2" ht="13.5">
      <c r="A25" t="s">
        <v>14</v>
      </c>
      <c r="B25" s="6">
        <f>B20-ROUND(B20-0.5,0)</f>
        <v>0.6666666666666714</v>
      </c>
    </row>
    <row r="26" spans="1:2" ht="15">
      <c r="A26" t="s">
        <v>20</v>
      </c>
      <c r="B26" s="21">
        <v>45.574</v>
      </c>
    </row>
    <row r="27" spans="1:2" ht="13.5">
      <c r="A27" t="s">
        <v>15</v>
      </c>
      <c r="B27" s="20">
        <f>+B25*B26</f>
        <v>30.382666666666882</v>
      </c>
    </row>
    <row r="28" spans="1:2" ht="13.5">
      <c r="A28" t="s">
        <v>16</v>
      </c>
      <c r="B28" s="21">
        <f>+L20*B25</f>
        <v>28.6025000000002</v>
      </c>
    </row>
    <row r="29" spans="1:2" ht="13.5">
      <c r="A29" t="s">
        <v>17</v>
      </c>
      <c r="B29" s="14">
        <f>+B27-B28</f>
        <v>1.7801666666666804</v>
      </c>
    </row>
    <row r="32" ht="13.5">
      <c r="A32" s="18" t="s">
        <v>25</v>
      </c>
    </row>
    <row r="33" ht="13.5">
      <c r="A33" s="18" t="s">
        <v>26</v>
      </c>
    </row>
    <row r="34" ht="13.5">
      <c r="A34" s="18" t="s">
        <v>27</v>
      </c>
    </row>
    <row r="35" ht="13.5">
      <c r="A35" s="18"/>
    </row>
    <row r="36" ht="13.5">
      <c r="A36" s="18" t="s">
        <v>28</v>
      </c>
    </row>
    <row r="37" ht="13.5">
      <c r="A37" s="18" t="s">
        <v>29</v>
      </c>
    </row>
    <row r="38" ht="13.5">
      <c r="A38" s="18" t="s">
        <v>30</v>
      </c>
    </row>
    <row r="39" ht="13.5">
      <c r="A39" s="18" t="s">
        <v>31</v>
      </c>
    </row>
    <row r="40" ht="13.5">
      <c r="A40" s="18" t="s">
        <v>32</v>
      </c>
    </row>
  </sheetData>
  <sheetProtection password="C805" sheet="1" objects="1" scenarios="1"/>
  <mergeCells count="1">
    <mergeCell ref="A5:M5"/>
  </mergeCells>
  <printOptions/>
  <pageMargins left="0.25" right="0.25" top="0.75" bottom="0.7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Cost_Basis_Calculator.xls</dc:title>
  <dc:subject/>
  <dc:creator>Alex, Nick S</dc:creator>
  <cp:keywords/>
  <dc:description/>
  <cp:lastModifiedBy>Rhonda</cp:lastModifiedBy>
  <cp:lastPrinted>2012-10-10T16:09:03Z</cp:lastPrinted>
  <dcterms:created xsi:type="dcterms:W3CDTF">2012-10-04T20:26:04Z</dcterms:created>
  <dcterms:modified xsi:type="dcterms:W3CDTF">2012-11-18T17:14:34Z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Brand">
    <vt:lpwstr/>
  </property>
  <property fmtid="{D5CDD505-2E9C-101B-9397-08002B2CF9AE}" pid="4" name="PRKeywords">
    <vt:lpwstr/>
  </property>
  <property fmtid="{D5CDD505-2E9C-101B-9397-08002B2CF9AE}" pid="5" name="PublishingContact">
    <vt:lpwstr/>
  </property>
  <property fmtid="{D5CDD505-2E9C-101B-9397-08002B2CF9AE}" pid="6" name="PageCategory">
    <vt:lpwstr/>
  </property>
  <property fmtid="{D5CDD505-2E9C-101B-9397-08002B2CF9AE}" pid="7" name="PublishingRollupImage">
    <vt:lpwstr/>
  </property>
  <property fmtid="{D5CDD505-2E9C-101B-9397-08002B2CF9AE}" pid="8" name="LoginRequired">
    <vt:lpwstr/>
  </property>
  <property fmtid="{D5CDD505-2E9C-101B-9397-08002B2CF9AE}" pid="9" name="PageLanguage">
    <vt:lpwstr/>
  </property>
  <property fmtid="{D5CDD505-2E9C-101B-9397-08002B2CF9AE}" pid="10" name="PageRegion">
    <vt:lpwstr/>
  </property>
  <property fmtid="{D5CDD505-2E9C-101B-9397-08002B2CF9AE}" pid="11" name="PageYear">
    <vt:lpwstr/>
  </property>
  <property fmtid="{D5CDD505-2E9C-101B-9397-08002B2CF9AE}" pid="12" name="SiteSearch">
    <vt:lpwstr/>
  </property>
  <property fmtid="{D5CDD505-2E9C-101B-9397-08002B2CF9AE}" pid="13" name="PageType">
    <vt:lpwstr/>
  </property>
  <property fmtid="{D5CDD505-2E9C-101B-9397-08002B2CF9AE}" pid="14" name="PublishingContactEmail">
    <vt:lpwstr/>
  </property>
  <property fmtid="{D5CDD505-2E9C-101B-9397-08002B2CF9AE}" pid="15" name="SiteSearchLinks">
    <vt:lpwstr/>
  </property>
  <property fmtid="{D5CDD505-2E9C-101B-9397-08002B2CF9AE}" pid="16" name="SEOPageTitleCategorySuffix">
    <vt:lpwstr/>
  </property>
  <property fmtid="{D5CDD505-2E9C-101B-9397-08002B2CF9AE}" pid="17" name="PageCountry">
    <vt:lpwstr/>
  </property>
  <property fmtid="{D5CDD505-2E9C-101B-9397-08002B2CF9AE}" pid="18" name="xd_Signature">
    <vt:lpwstr/>
  </property>
  <property fmtid="{D5CDD505-2E9C-101B-9397-08002B2CF9AE}" pid="19" name="PRTitle">
    <vt:lpwstr/>
  </property>
  <property fmtid="{D5CDD505-2E9C-101B-9397-08002B2CF9AE}" pid="20" name="PRReleaseDate">
    <vt:lpwstr/>
  </property>
  <property fmtid="{D5CDD505-2E9C-101B-9397-08002B2CF9AE}" pid="21" name="SiblingNav">
    <vt:lpwstr/>
  </property>
  <property fmtid="{D5CDD505-2E9C-101B-9397-08002B2CF9AE}" pid="22" name="InActive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RCountry">
    <vt:lpwstr/>
  </property>
  <property fmtid="{D5CDD505-2E9C-101B-9397-08002B2CF9AE}" pid="27" name="PRCategory">
    <vt:lpwstr/>
  </property>
  <property fmtid="{D5CDD505-2E9C-101B-9397-08002B2CF9AE}" pid="28" name="PublishingContactPicture">
    <vt:lpwstr/>
  </property>
  <property fmtid="{D5CDD505-2E9C-101B-9397-08002B2CF9AE}" pid="29" name="PublishingVariationGroupID">
    <vt:lpwstr/>
  </property>
  <property fmtid="{D5CDD505-2E9C-101B-9397-08002B2CF9AE}" pid="30" name="Active">
    <vt:lpwstr/>
  </property>
  <property fmtid="{D5CDD505-2E9C-101B-9397-08002B2CF9AE}" pid="31" name="MetaDescription">
    <vt:lpwstr/>
  </property>
  <property fmtid="{D5CDD505-2E9C-101B-9397-08002B2CF9AE}" pid="32" name="PageTitle">
    <vt:lpwstr/>
  </property>
  <property fmtid="{D5CDD505-2E9C-101B-9397-08002B2CF9AE}" pid="33" name="PageCSS">
    <vt:lpwstr/>
  </property>
  <property fmtid="{D5CDD505-2E9C-101B-9397-08002B2CF9AE}" pid="34" name="WebTrackerCategory">
    <vt:lpwstr/>
  </property>
  <property fmtid="{D5CDD505-2E9C-101B-9397-08002B2CF9AE}" pid="35" name="SEOPageTitleCategoryPrefix">
    <vt:lpwstr/>
  </property>
  <property fmtid="{D5CDD505-2E9C-101B-9397-08002B2CF9AE}" pid="36" name="ImageCategory">
    <vt:lpwstr/>
  </property>
  <property fmtid="{D5CDD505-2E9C-101B-9397-08002B2CF9AE}" pid="37" name="PRYear">
    <vt:lpwstr/>
  </property>
  <property fmtid="{D5CDD505-2E9C-101B-9397-08002B2CF9AE}" pid="38" name="PRLanguage">
    <vt:lpwstr/>
  </property>
  <property fmtid="{D5CDD505-2E9C-101B-9397-08002B2CF9AE}" pid="39" name="PublishingContactName">
    <vt:lpwstr/>
  </property>
  <property fmtid="{D5CDD505-2E9C-101B-9397-08002B2CF9AE}" pid="40" name="PublishingVariationRelationshipLinkFieldID">
    <vt:lpwstr/>
  </property>
  <property fmtid="{D5CDD505-2E9C-101B-9397-08002B2CF9AE}" pid="41" name="SecondaryNav">
    <vt:lpwstr/>
  </property>
  <property fmtid="{D5CDD505-2E9C-101B-9397-08002B2CF9AE}" pid="42" name="_SourceUrl">
    <vt:lpwstr/>
  </property>
  <property fmtid="{D5CDD505-2E9C-101B-9397-08002B2CF9AE}" pid="43" name="_SharedFileIndex">
    <vt:lpwstr/>
  </property>
  <property fmtid="{D5CDD505-2E9C-101B-9397-08002B2CF9AE}" pid="44" name="ImageCountry">
    <vt:lpwstr/>
  </property>
  <property fmtid="{D5CDD505-2E9C-101B-9397-08002B2CF9AE}" pid="45" name="Comments">
    <vt:lpwstr/>
  </property>
  <property fmtid="{D5CDD505-2E9C-101B-9397-08002B2CF9AE}" pid="46" name="PublishingPageLayout">
    <vt:lpwstr/>
  </property>
  <property fmtid="{D5CDD505-2E9C-101B-9397-08002B2CF9AE}" pid="47" name="BodyClass">
    <vt:lpwstr/>
  </property>
  <property fmtid="{D5CDD505-2E9C-101B-9397-08002B2CF9AE}" pid="48" name="PRRegion">
    <vt:lpwstr/>
  </property>
  <property fmtid="{D5CDD505-2E9C-101B-9397-08002B2CF9AE}" pid="49" name="MetaKeywords">
    <vt:lpwstr/>
  </property>
  <property fmtid="{D5CDD505-2E9C-101B-9397-08002B2CF9AE}" pid="50" name="SiteMap">
    <vt:lpwstr/>
  </property>
  <property fmtid="{D5CDD505-2E9C-101B-9397-08002B2CF9AE}" pid="51" name="TemplateUrl">
    <vt:lpwstr/>
  </property>
  <property fmtid="{D5CDD505-2E9C-101B-9397-08002B2CF9AE}" pid="52" name="Audience">
    <vt:lpwstr/>
  </property>
  <property fmtid="{D5CDD505-2E9C-101B-9397-08002B2CF9AE}" pid="53" name="SSLRequired">
    <vt:lpwstr/>
  </property>
</Properties>
</file>